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S TI\Desktop\"/>
    </mc:Choice>
  </mc:AlternateContent>
  <bookViews>
    <workbookView xWindow="0" yWindow="0" windowWidth="24000" windowHeight="9735" tabRatio="819"/>
  </bookViews>
  <sheets>
    <sheet name="Orçamento Sintético - Alterado" sheetId="72" r:id="rId1"/>
    <sheet name="Cronograma Físico x Financeiro" sheetId="69" r:id="rId2"/>
  </sheets>
  <definedNames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'Cronograma Físico x Financeiro'!$A$4:$O$55</definedName>
    <definedName name="_xlnm._FilterDatabase" localSheetId="0" hidden="1">'Orçamento Sintético - Alterado'!$A$4:$K$578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CRE" localSheetId="1" hidden="1">#REF!</definedName>
    <definedName name="ACRE" localSheetId="0" hidden="1">#REF!</definedName>
    <definedName name="ACRE" hidden="1">#REF!</definedName>
    <definedName name="ademir" hidden="1">{#N/A,#N/A,FALSE,"Cronograma";#N/A,#N/A,FALSE,"Cronogr. 2"}</definedName>
    <definedName name="_xlnm.Print_Area" localSheetId="1">'Cronograma Físico x Financeiro'!$B$1:$O$55</definedName>
    <definedName name="_xlnm.Print_Area" localSheetId="0">'Orçamento Sintético - Alterado'!$B$1:$K$578</definedName>
    <definedName name="bosta" hidden="1">{#N/A,#N/A,FALSE,"Cronograma";#N/A,#N/A,FALSE,"Cronogr. 2"}</definedName>
    <definedName name="CA´L" hidden="1">{#N/A,#N/A,FALSE,"Cronograma";#N/A,#N/A,FALSE,"Cronogr. 2"}</definedName>
    <definedName name="concorrentes" hidden="1">{#N/A,#N/A,FALSE,"Cronograma";#N/A,#N/A,FALSE,"Cronogr. 2"}</definedName>
    <definedName name="FATOR" localSheetId="1">'Cronograma Físico x Financeiro'!#REF!</definedName>
    <definedName name="FATOR" localSheetId="0">'Orçamento Sintético - Alterado'!#REF!</definedName>
    <definedName name="FATOR">#REF!</definedName>
    <definedName name="Popular" hidden="1">{#N/A,#N/A,FALSE,"Cronograma";#N/A,#N/A,FALSE,"Cronogr. 2"}</definedName>
    <definedName name="rio" hidden="1">{#N/A,#N/A,FALSE,"Cronograma";#N/A,#N/A,FALSE,"Cronogr. 2"}</definedName>
    <definedName name="SINAPI_AC" localSheetId="1" hidden="1">#REF!</definedName>
    <definedName name="SINAPI_AC" localSheetId="0" hidden="1">#REF!</definedName>
    <definedName name="SINAPI_AC" hidden="1">#REF!</definedName>
    <definedName name="ss" hidden="1">{#N/A,#N/A,FALSE,"Cronograma";#N/A,#N/A,FALSE,"Cronogr. 2"}</definedName>
    <definedName name="_xlnm.Print_Titles" localSheetId="1">'Cronograma Físico x Financeiro'!$1:$4</definedName>
    <definedName name="_xlnm.Print_Titles" localSheetId="0">'Orçamento Sintético - Alterado'!$1:$4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69" l="1"/>
  <c r="C49" i="69"/>
  <c r="C47" i="69"/>
  <c r="C45" i="69"/>
  <c r="C43" i="69"/>
  <c r="C41" i="69"/>
  <c r="C39" i="69"/>
  <c r="C37" i="69"/>
  <c r="C35" i="69"/>
  <c r="C33" i="69"/>
  <c r="C31" i="69"/>
  <c r="C29" i="69"/>
  <c r="C27" i="69"/>
  <c r="C25" i="69"/>
  <c r="C23" i="69"/>
  <c r="C21" i="69"/>
  <c r="C19" i="69"/>
  <c r="C17" i="69"/>
  <c r="C15" i="69"/>
  <c r="C13" i="69"/>
  <c r="C11" i="69"/>
  <c r="C9" i="69"/>
  <c r="C7" i="69"/>
  <c r="C5" i="69"/>
  <c r="I574" i="72" l="1"/>
  <c r="I562" i="72"/>
  <c r="I563" i="72"/>
  <c r="I564" i="72"/>
  <c r="I565" i="72"/>
  <c r="I566" i="72"/>
  <c r="I567" i="72"/>
  <c r="I568" i="72"/>
  <c r="I569" i="72"/>
  <c r="I570" i="72"/>
  <c r="I571" i="72"/>
  <c r="I572" i="72"/>
  <c r="I561" i="72"/>
  <c r="I554" i="72"/>
  <c r="I555" i="72"/>
  <c r="I556" i="72"/>
  <c r="I557" i="72"/>
  <c r="I558" i="72"/>
  <c r="I559" i="72"/>
  <c r="I553" i="72"/>
  <c r="I539" i="72"/>
  <c r="I540" i="72"/>
  <c r="I541" i="72"/>
  <c r="I542" i="72"/>
  <c r="I543" i="72"/>
  <c r="I544" i="72"/>
  <c r="I545" i="72"/>
  <c r="I546" i="72"/>
  <c r="I547" i="72"/>
  <c r="I548" i="72"/>
  <c r="I549" i="72"/>
  <c r="I550" i="72"/>
  <c r="I538" i="72"/>
  <c r="I534" i="72"/>
  <c r="I535" i="72"/>
  <c r="I536" i="72"/>
  <c r="I533" i="72"/>
  <c r="I527" i="72"/>
  <c r="I528" i="72"/>
  <c r="I529" i="72"/>
  <c r="I530" i="72"/>
  <c r="I531" i="72"/>
  <c r="I526" i="72"/>
  <c r="I524" i="72"/>
  <c r="I523" i="72"/>
  <c r="I520" i="72"/>
  <c r="I521" i="72"/>
  <c r="I519" i="72"/>
  <c r="I517" i="72"/>
  <c r="I515" i="72"/>
  <c r="I514" i="72"/>
  <c r="I503" i="72"/>
  <c r="I504" i="72"/>
  <c r="I505" i="72"/>
  <c r="I506" i="72"/>
  <c r="I507" i="72"/>
  <c r="I508" i="72"/>
  <c r="I509" i="72"/>
  <c r="I510" i="72"/>
  <c r="I511" i="72"/>
  <c r="I512" i="72"/>
  <c r="I502" i="72"/>
  <c r="I497" i="72"/>
  <c r="I498" i="72"/>
  <c r="I499" i="72"/>
  <c r="I496" i="72"/>
  <c r="I482" i="72"/>
  <c r="I483" i="72"/>
  <c r="I484" i="72"/>
  <c r="I485" i="72"/>
  <c r="I486" i="72"/>
  <c r="I487" i="72"/>
  <c r="I488" i="72"/>
  <c r="I489" i="72"/>
  <c r="I490" i="72"/>
  <c r="I491" i="72"/>
  <c r="I492" i="72"/>
  <c r="I493" i="72"/>
  <c r="I494" i="72"/>
  <c r="I481" i="72"/>
  <c r="I465" i="72"/>
  <c r="I466" i="72"/>
  <c r="I467" i="72"/>
  <c r="I468" i="72"/>
  <c r="I469" i="72"/>
  <c r="I470" i="72"/>
  <c r="I471" i="72"/>
  <c r="I472" i="72"/>
  <c r="I473" i="72"/>
  <c r="I474" i="72"/>
  <c r="I475" i="72"/>
  <c r="I476" i="72"/>
  <c r="I477" i="72"/>
  <c r="I478" i="72"/>
  <c r="I479" i="72"/>
  <c r="I464" i="72"/>
  <c r="I453" i="72"/>
  <c r="I454" i="72"/>
  <c r="I455" i="72"/>
  <c r="I456" i="72"/>
  <c r="I457" i="72"/>
  <c r="I458" i="72"/>
  <c r="I459" i="72"/>
  <c r="I460" i="72"/>
  <c r="I461" i="72"/>
  <c r="I462" i="72"/>
  <c r="I452" i="72"/>
  <c r="I435" i="72"/>
  <c r="I436" i="72"/>
  <c r="I437" i="72"/>
  <c r="I438" i="72"/>
  <c r="I439" i="72"/>
  <c r="I440" i="72"/>
  <c r="I441" i="72"/>
  <c r="I442" i="72"/>
  <c r="I443" i="72"/>
  <c r="I444" i="72"/>
  <c r="I445" i="72"/>
  <c r="I446" i="72"/>
  <c r="I447" i="72"/>
  <c r="I448" i="72"/>
  <c r="I449" i="72"/>
  <c r="I450" i="72"/>
  <c r="I434" i="72"/>
  <c r="I416" i="72"/>
  <c r="I417" i="72"/>
  <c r="I418" i="72"/>
  <c r="I419" i="72"/>
  <c r="I420" i="72"/>
  <c r="I421" i="72"/>
  <c r="I422" i="72"/>
  <c r="I423" i="72"/>
  <c r="I424" i="72"/>
  <c r="I425" i="72"/>
  <c r="I426" i="72"/>
  <c r="I427" i="72"/>
  <c r="I428" i="72"/>
  <c r="I429" i="72"/>
  <c r="I430" i="72"/>
  <c r="I431" i="72"/>
  <c r="I432" i="72"/>
  <c r="I415" i="72"/>
  <c r="I410" i="72"/>
  <c r="I411" i="72"/>
  <c r="I412" i="72"/>
  <c r="I413" i="72"/>
  <c r="I409" i="72"/>
  <c r="I379" i="72"/>
  <c r="I380" i="72"/>
  <c r="I381" i="72"/>
  <c r="I382" i="72"/>
  <c r="I383" i="72"/>
  <c r="I384" i="72"/>
  <c r="I385" i="72"/>
  <c r="I386" i="72"/>
  <c r="I387" i="72"/>
  <c r="I388" i="72"/>
  <c r="I389" i="72"/>
  <c r="I390" i="72"/>
  <c r="I391" i="72"/>
  <c r="I392" i="72"/>
  <c r="I393" i="72"/>
  <c r="I394" i="72"/>
  <c r="I395" i="72"/>
  <c r="I396" i="72"/>
  <c r="I397" i="72"/>
  <c r="I398" i="72"/>
  <c r="I399" i="72"/>
  <c r="I400" i="72"/>
  <c r="I401" i="72"/>
  <c r="I402" i="72"/>
  <c r="I403" i="72"/>
  <c r="I404" i="72"/>
  <c r="I405" i="72"/>
  <c r="I406" i="72"/>
  <c r="I378" i="72"/>
  <c r="I357" i="72"/>
  <c r="I358" i="72"/>
  <c r="I359" i="72"/>
  <c r="I360" i="72"/>
  <c r="I361" i="72"/>
  <c r="I362" i="72"/>
  <c r="I363" i="72"/>
  <c r="I364" i="72"/>
  <c r="I365" i="72"/>
  <c r="I366" i="72"/>
  <c r="I367" i="72"/>
  <c r="I368" i="72"/>
  <c r="I369" i="72"/>
  <c r="I370" i="72"/>
  <c r="I371" i="72"/>
  <c r="I372" i="72"/>
  <c r="I373" i="72"/>
  <c r="I374" i="72"/>
  <c r="I375" i="72"/>
  <c r="I376" i="72"/>
  <c r="I356" i="72"/>
  <c r="I325" i="72"/>
  <c r="I326" i="72"/>
  <c r="I327" i="72"/>
  <c r="I328" i="72"/>
  <c r="I329" i="72"/>
  <c r="I330" i="72"/>
  <c r="I331" i="72"/>
  <c r="I332" i="72"/>
  <c r="I333" i="72"/>
  <c r="I334" i="72"/>
  <c r="I335" i="72"/>
  <c r="I336" i="72"/>
  <c r="I337" i="72"/>
  <c r="I338" i="72"/>
  <c r="I339" i="72"/>
  <c r="I340" i="72"/>
  <c r="I341" i="72"/>
  <c r="I342" i="72"/>
  <c r="I343" i="72"/>
  <c r="I344" i="72"/>
  <c r="I345" i="72"/>
  <c r="I346" i="72"/>
  <c r="I347" i="72"/>
  <c r="I348" i="72"/>
  <c r="I349" i="72"/>
  <c r="I350" i="72"/>
  <c r="I351" i="72"/>
  <c r="I352" i="72"/>
  <c r="I353" i="72"/>
  <c r="I354" i="72"/>
  <c r="I324" i="72"/>
  <c r="I284" i="72"/>
  <c r="I285" i="72"/>
  <c r="I286" i="72"/>
  <c r="I287" i="72"/>
  <c r="I288" i="72"/>
  <c r="I289" i="72"/>
  <c r="I290" i="72"/>
  <c r="I291" i="72"/>
  <c r="I292" i="72"/>
  <c r="I293" i="72"/>
  <c r="I294" i="72"/>
  <c r="I295" i="72"/>
  <c r="I296" i="72"/>
  <c r="I297" i="72"/>
  <c r="I298" i="72"/>
  <c r="I299" i="72"/>
  <c r="I300" i="72"/>
  <c r="I301" i="72"/>
  <c r="I302" i="72"/>
  <c r="I303" i="72"/>
  <c r="I304" i="72"/>
  <c r="I305" i="72"/>
  <c r="I306" i="72"/>
  <c r="I307" i="72"/>
  <c r="I308" i="72"/>
  <c r="I309" i="72"/>
  <c r="I310" i="72"/>
  <c r="I311" i="72"/>
  <c r="I312" i="72"/>
  <c r="I313" i="72"/>
  <c r="I314" i="72"/>
  <c r="I315" i="72"/>
  <c r="I316" i="72"/>
  <c r="I317" i="72"/>
  <c r="I318" i="72"/>
  <c r="I319" i="72"/>
  <c r="I320" i="72"/>
  <c r="I321" i="72"/>
  <c r="I322" i="72"/>
  <c r="I283" i="72"/>
  <c r="I281" i="72"/>
  <c r="I280" i="72"/>
  <c r="I273" i="72"/>
  <c r="I274" i="72"/>
  <c r="I275" i="72"/>
  <c r="I276" i="72"/>
  <c r="I277" i="72"/>
  <c r="I278" i="72"/>
  <c r="I272" i="72"/>
  <c r="I259" i="72"/>
  <c r="I260" i="72"/>
  <c r="I261" i="72"/>
  <c r="I262" i="72"/>
  <c r="I263" i="72"/>
  <c r="I264" i="72"/>
  <c r="I265" i="72"/>
  <c r="I266" i="72"/>
  <c r="I267" i="72"/>
  <c r="I268" i="72"/>
  <c r="I269" i="72"/>
  <c r="I258" i="72"/>
  <c r="I191" i="72"/>
  <c r="I192" i="72"/>
  <c r="I193" i="72"/>
  <c r="I194" i="72"/>
  <c r="I195" i="72"/>
  <c r="I196" i="72"/>
  <c r="I197" i="72"/>
  <c r="I198" i="72"/>
  <c r="I199" i="72"/>
  <c r="I200" i="72"/>
  <c r="I201" i="72"/>
  <c r="I202" i="72"/>
  <c r="I203" i="72"/>
  <c r="I204" i="72"/>
  <c r="I205" i="72"/>
  <c r="I206" i="72"/>
  <c r="I207" i="72"/>
  <c r="I208" i="72"/>
  <c r="I209" i="72"/>
  <c r="I210" i="72"/>
  <c r="I211" i="72"/>
  <c r="I212" i="72"/>
  <c r="I213" i="72"/>
  <c r="I214" i="72"/>
  <c r="I215" i="72"/>
  <c r="I216" i="72"/>
  <c r="I217" i="72"/>
  <c r="I218" i="72"/>
  <c r="I219" i="72"/>
  <c r="I220" i="72"/>
  <c r="I221" i="72"/>
  <c r="I222" i="72"/>
  <c r="I223" i="72"/>
  <c r="I224" i="72"/>
  <c r="I225" i="72"/>
  <c r="I226" i="72"/>
  <c r="I227" i="72"/>
  <c r="I228" i="72"/>
  <c r="I229" i="72"/>
  <c r="I230" i="72"/>
  <c r="I231" i="72"/>
  <c r="I232" i="72"/>
  <c r="I233" i="72"/>
  <c r="I234" i="72"/>
  <c r="I235" i="72"/>
  <c r="I236" i="72"/>
  <c r="I237" i="72"/>
  <c r="I238" i="72"/>
  <c r="I239" i="72"/>
  <c r="I240" i="72"/>
  <c r="I241" i="72"/>
  <c r="I242" i="72"/>
  <c r="I243" i="72"/>
  <c r="I244" i="72"/>
  <c r="I245" i="72"/>
  <c r="I246" i="72"/>
  <c r="I247" i="72"/>
  <c r="I248" i="72"/>
  <c r="I249" i="72"/>
  <c r="I250" i="72"/>
  <c r="I251" i="72"/>
  <c r="I252" i="72"/>
  <c r="I253" i="72"/>
  <c r="I254" i="72"/>
  <c r="I255" i="72"/>
  <c r="I256" i="72"/>
  <c r="I190" i="72"/>
  <c r="I183" i="72"/>
  <c r="I184" i="72"/>
  <c r="I185" i="72"/>
  <c r="I186" i="72"/>
  <c r="I187" i="72"/>
  <c r="I182" i="72"/>
  <c r="I174" i="72"/>
  <c r="I175" i="72"/>
  <c r="I176" i="72"/>
  <c r="I177" i="72"/>
  <c r="I178" i="72"/>
  <c r="I179" i="72"/>
  <c r="I180" i="72"/>
  <c r="I173" i="72"/>
  <c r="I162" i="72"/>
  <c r="I163" i="72"/>
  <c r="I164" i="72"/>
  <c r="I165" i="72"/>
  <c r="I166" i="72"/>
  <c r="I167" i="72"/>
  <c r="I168" i="72"/>
  <c r="I169" i="72"/>
  <c r="I170" i="72"/>
  <c r="I171" i="72"/>
  <c r="I161" i="72"/>
  <c r="I148" i="72"/>
  <c r="I149" i="72"/>
  <c r="I150" i="72"/>
  <c r="I151" i="72"/>
  <c r="I152" i="72"/>
  <c r="I153" i="72"/>
  <c r="I154" i="72"/>
  <c r="I155" i="72"/>
  <c r="I156" i="72"/>
  <c r="I157" i="72"/>
  <c r="I158" i="72"/>
  <c r="I147" i="72"/>
  <c r="I145" i="72"/>
  <c r="I139" i="72"/>
  <c r="I140" i="72"/>
  <c r="I141" i="72"/>
  <c r="I142" i="72"/>
  <c r="I143" i="72"/>
  <c r="I138" i="72"/>
  <c r="I134" i="72"/>
  <c r="I135" i="72"/>
  <c r="I136" i="72"/>
  <c r="I133" i="72"/>
  <c r="I130" i="72"/>
  <c r="I131" i="72"/>
  <c r="I129" i="72"/>
  <c r="I113" i="72"/>
  <c r="I114" i="72"/>
  <c r="I115" i="72"/>
  <c r="I116" i="72"/>
  <c r="I117" i="72"/>
  <c r="I118" i="72"/>
  <c r="I119" i="72"/>
  <c r="I120" i="72"/>
  <c r="I121" i="72"/>
  <c r="I122" i="72"/>
  <c r="I123" i="72"/>
  <c r="I124" i="72"/>
  <c r="I125" i="72"/>
  <c r="I126" i="72"/>
  <c r="I127" i="72"/>
  <c r="I112" i="72"/>
  <c r="I109" i="72"/>
  <c r="I110" i="72"/>
  <c r="I108" i="72"/>
  <c r="I101" i="72"/>
  <c r="I102" i="72"/>
  <c r="I103" i="72"/>
  <c r="I104" i="72"/>
  <c r="I105" i="72"/>
  <c r="I106" i="72"/>
  <c r="I100" i="72"/>
  <c r="I98" i="72"/>
  <c r="I91" i="72"/>
  <c r="I92" i="72"/>
  <c r="I93" i="72"/>
  <c r="I94" i="72"/>
  <c r="I95" i="72"/>
  <c r="I96" i="72"/>
  <c r="I90" i="72"/>
  <c r="I87" i="72"/>
  <c r="I82" i="72"/>
  <c r="I83" i="72"/>
  <c r="I84" i="72"/>
  <c r="I85" i="72"/>
  <c r="I81" i="72"/>
  <c r="I79" i="72"/>
  <c r="I74" i="72"/>
  <c r="I75" i="72"/>
  <c r="I76" i="72"/>
  <c r="I73" i="72"/>
  <c r="I71" i="72"/>
  <c r="I67" i="72"/>
  <c r="I68" i="72"/>
  <c r="I69" i="72"/>
  <c r="I66" i="72"/>
  <c r="I62" i="72"/>
  <c r="I63" i="72"/>
  <c r="I64" i="72"/>
  <c r="I61" i="72"/>
  <c r="I56" i="72"/>
  <c r="I57" i="72"/>
  <c r="I58" i="72"/>
  <c r="I55" i="72"/>
  <c r="I49" i="72"/>
  <c r="I50" i="72"/>
  <c r="I51" i="72"/>
  <c r="I52" i="72"/>
  <c r="I53" i="72"/>
  <c r="I48" i="72"/>
  <c r="I42" i="72"/>
  <c r="I43" i="72"/>
  <c r="I44" i="72"/>
  <c r="I45" i="72"/>
  <c r="I46" i="72"/>
  <c r="I41" i="72"/>
  <c r="I37" i="72"/>
  <c r="I38" i="72"/>
  <c r="I39" i="72"/>
  <c r="I36" i="72"/>
  <c r="I31" i="72"/>
  <c r="I32" i="72"/>
  <c r="I33" i="72"/>
  <c r="I34" i="72"/>
  <c r="I30" i="72"/>
  <c r="I26" i="72"/>
  <c r="I27" i="72"/>
  <c r="I25" i="72"/>
  <c r="I22" i="72"/>
  <c r="I23" i="72"/>
  <c r="I21" i="72"/>
  <c r="I17" i="72"/>
  <c r="I18" i="72"/>
  <c r="I19" i="72"/>
  <c r="I16" i="72"/>
  <c r="I7" i="72"/>
  <c r="I8" i="72"/>
  <c r="I9" i="72"/>
  <c r="I10" i="72"/>
  <c r="I11" i="72"/>
  <c r="I12" i="72"/>
  <c r="I13" i="72"/>
  <c r="I6" i="72"/>
  <c r="J547" i="72" l="1"/>
  <c r="J178" i="72"/>
  <c r="J351" i="72"/>
  <c r="J461" i="72"/>
  <c r="J357" i="72"/>
  <c r="J400" i="72"/>
  <c r="J369" i="72"/>
  <c r="J285" i="72"/>
  <c r="J548" i="72"/>
  <c r="J444" i="72"/>
  <c r="J165" i="72"/>
  <c r="J423" i="72"/>
  <c r="J365" i="72"/>
  <c r="J549" i="72"/>
  <c r="J82" i="72"/>
  <c r="J539" i="72"/>
  <c r="J544" i="72"/>
  <c r="J529" i="72"/>
  <c r="J210" i="72"/>
  <c r="J543" i="72"/>
  <c r="J545" i="72"/>
  <c r="J274" i="72"/>
  <c r="J314" i="72"/>
  <c r="J568" i="72"/>
  <c r="J362" i="72"/>
  <c r="J391" i="72"/>
  <c r="J212" i="72"/>
  <c r="J93" i="72"/>
  <c r="J205" i="72"/>
  <c r="J438" i="72"/>
  <c r="J387" i="72"/>
  <c r="J359" i="72"/>
  <c r="J485" i="72"/>
  <c r="J139" i="72"/>
  <c r="J498" i="72"/>
  <c r="J213" i="72"/>
  <c r="J45" i="72"/>
  <c r="J245" i="72"/>
  <c r="J404" i="72"/>
  <c r="J540" i="72"/>
  <c r="J541" i="72"/>
  <c r="J340" i="72"/>
  <c r="J464" i="72"/>
  <c r="J394" i="72"/>
  <c r="J104" i="72"/>
  <c r="J252" i="72"/>
  <c r="J535" i="72"/>
  <c r="J273" i="72"/>
  <c r="J194" i="72"/>
  <c r="J120" i="72"/>
  <c r="J325" i="72"/>
  <c r="J248" i="72"/>
  <c r="J538" i="72"/>
  <c r="J380" i="72"/>
  <c r="J17" i="72"/>
  <c r="J26" i="72"/>
  <c r="J487" i="72"/>
  <c r="J103" i="72"/>
  <c r="J235" i="72"/>
  <c r="J69" i="72"/>
  <c r="J61" i="72"/>
  <c r="J243" i="72"/>
  <c r="J83" i="72"/>
  <c r="J309" i="72"/>
  <c r="J266" i="72"/>
  <c r="J375" i="72"/>
  <c r="J468" i="72"/>
  <c r="J233" i="72"/>
  <c r="J445" i="72"/>
  <c r="J524" i="72"/>
  <c r="J150" i="72"/>
  <c r="J489" i="72"/>
  <c r="J338" i="72"/>
  <c r="J474" i="72"/>
  <c r="J250" i="72"/>
  <c r="J528" i="72"/>
  <c r="J382" i="72"/>
  <c r="J384" i="72"/>
  <c r="J237" i="72"/>
  <c r="J335" i="72"/>
  <c r="J198" i="72"/>
  <c r="J392" i="72"/>
  <c r="J215" i="72"/>
  <c r="J420" i="72"/>
  <c r="J512" i="72"/>
  <c r="J278" i="72"/>
  <c r="J302" i="72"/>
  <c r="J63" i="72"/>
  <c r="J555" i="72"/>
  <c r="J546" i="72"/>
  <c r="J550" i="72"/>
  <c r="J542" i="72"/>
  <c r="J253" i="72"/>
  <c r="J427" i="72"/>
  <c r="J572" i="72"/>
  <c r="J465" i="72"/>
  <c r="J360" i="72"/>
  <c r="J155" i="72"/>
  <c r="J447" i="72"/>
  <c r="J503" i="72"/>
  <c r="J574" i="72"/>
  <c r="J268" i="72"/>
  <c r="J203" i="72"/>
  <c r="J534" i="72"/>
  <c r="J478" i="72"/>
  <c r="J428" i="72"/>
  <c r="J390" i="72"/>
  <c r="J326" i="72"/>
  <c r="J526" i="72"/>
  <c r="J491" i="72"/>
  <c r="J310" i="72"/>
  <c r="J121" i="72"/>
  <c r="J238" i="72"/>
  <c r="J536" i="72"/>
  <c r="J23" i="72"/>
  <c r="J216" i="72"/>
  <c r="J281" i="72"/>
  <c r="J332" i="72"/>
  <c r="J226" i="72"/>
  <c r="J337" i="72"/>
  <c r="J316" i="72"/>
  <c r="J470" i="72"/>
  <c r="J401" i="72"/>
  <c r="J353" i="72"/>
  <c r="J162" i="72"/>
  <c r="J12" i="72"/>
  <c r="J370" i="72"/>
  <c r="J376" i="72"/>
  <c r="J222" i="72"/>
  <c r="J251" i="72"/>
  <c r="J254" i="72"/>
  <c r="J403" i="72"/>
  <c r="J454" i="72"/>
  <c r="J64" i="72"/>
  <c r="J345" i="72"/>
  <c r="J196" i="72"/>
  <c r="J10" i="72"/>
  <c r="J490" i="72"/>
  <c r="J124" i="72"/>
  <c r="J38" i="72"/>
  <c r="J195" i="72"/>
  <c r="J98" i="72"/>
  <c r="J97" i="72" s="1"/>
  <c r="J147" i="72"/>
  <c r="J469" i="72"/>
  <c r="J114" i="72"/>
  <c r="J416" i="72"/>
  <c r="J129" i="72"/>
  <c r="J409" i="72"/>
  <c r="J265" i="72"/>
  <c r="J440" i="72"/>
  <c r="J183" i="72"/>
  <c r="J373" i="72"/>
  <c r="J154" i="72"/>
  <c r="J510" i="72"/>
  <c r="J170" i="72"/>
  <c r="J477" i="72"/>
  <c r="J258" i="72"/>
  <c r="J320" i="72"/>
  <c r="J531" i="72"/>
  <c r="J330" i="72"/>
  <c r="J348" i="72"/>
  <c r="J41" i="72"/>
  <c r="J291" i="72"/>
  <c r="J565" i="72"/>
  <c r="J354" i="72"/>
  <c r="J488" i="72"/>
  <c r="J313" i="72"/>
  <c r="J87" i="72"/>
  <c r="J86" i="72" s="1"/>
  <c r="J289" i="72"/>
  <c r="J164" i="72"/>
  <c r="J142" i="72"/>
  <c r="J530" i="72"/>
  <c r="J343" i="72"/>
  <c r="J68" i="72"/>
  <c r="J450" i="72"/>
  <c r="J169" i="72"/>
  <c r="J185" i="72"/>
  <c r="J136" i="72"/>
  <c r="J336" i="72"/>
  <c r="J236" i="72"/>
  <c r="J472" i="72"/>
  <c r="J66" i="72"/>
  <c r="J514" i="72"/>
  <c r="J217" i="72"/>
  <c r="J275" i="72"/>
  <c r="J475" i="72"/>
  <c r="J558" i="72"/>
  <c r="J218" i="72"/>
  <c r="J166" i="72"/>
  <c r="J367" i="72"/>
  <c r="J364" i="72"/>
  <c r="J290" i="72"/>
  <c r="J27" i="72"/>
  <c r="J264" i="72"/>
  <c r="J122" i="72"/>
  <c r="J462" i="72"/>
  <c r="J452" i="72"/>
  <c r="J473" i="72"/>
  <c r="J225" i="72"/>
  <c r="J434" i="72"/>
  <c r="J389" i="72"/>
  <c r="J301" i="72"/>
  <c r="J508" i="72"/>
  <c r="J306" i="72"/>
  <c r="J286" i="72"/>
  <c r="J74" i="72"/>
  <c r="J557" i="72"/>
  <c r="J509" i="72"/>
  <c r="J94" i="72"/>
  <c r="J417" i="72"/>
  <c r="J315" i="72"/>
  <c r="J109" i="72"/>
  <c r="J158" i="72"/>
  <c r="J227" i="72"/>
  <c r="J511" i="72"/>
  <c r="J502" i="72"/>
  <c r="J344" i="72"/>
  <c r="J22" i="72"/>
  <c r="J295" i="72"/>
  <c r="J206" i="72"/>
  <c r="J329" i="72"/>
  <c r="J371" i="72"/>
  <c r="J116" i="72"/>
  <c r="J561" i="72"/>
  <c r="J208" i="72"/>
  <c r="J55" i="72"/>
  <c r="J333" i="72"/>
  <c r="J112" i="72"/>
  <c r="J269" i="72"/>
  <c r="J312" i="72"/>
  <c r="J471" i="72"/>
  <c r="J553" i="72"/>
  <c r="J229" i="72"/>
  <c r="J13" i="72"/>
  <c r="J456" i="72"/>
  <c r="J439" i="72"/>
  <c r="J7" i="72"/>
  <c r="J219" i="72"/>
  <c r="J242" i="72"/>
  <c r="J106" i="72"/>
  <c r="J186" i="72"/>
  <c r="J239" i="72"/>
  <c r="J396" i="72"/>
  <c r="J317" i="72"/>
  <c r="J458" i="72"/>
  <c r="J167" i="72"/>
  <c r="J523" i="72"/>
  <c r="J395" i="72"/>
  <c r="J430" i="72"/>
  <c r="J62" i="72"/>
  <c r="J201" i="72"/>
  <c r="J131" i="72"/>
  <c r="J419" i="72"/>
  <c r="J232" i="72"/>
  <c r="J334" i="72"/>
  <c r="J123" i="72"/>
  <c r="J153" i="72"/>
  <c r="J505" i="72"/>
  <c r="J79" i="72"/>
  <c r="J497" i="72"/>
  <c r="J184" i="72"/>
  <c r="J42" i="72"/>
  <c r="J358" i="72"/>
  <c r="J459" i="72"/>
  <c r="J214" i="72"/>
  <c r="J296" i="72"/>
  <c r="J267" i="72"/>
  <c r="J117" i="72"/>
  <c r="J145" i="72"/>
  <c r="J386" i="72"/>
  <c r="J299" i="72"/>
  <c r="J156" i="72"/>
  <c r="J174" i="72"/>
  <c r="J192" i="72"/>
  <c r="J8" i="72"/>
  <c r="J5" i="72" s="1"/>
  <c r="D5" i="69" s="1"/>
  <c r="J263" i="72"/>
  <c r="J383" i="72"/>
  <c r="J349" i="72"/>
  <c r="J372" i="72"/>
  <c r="J110" i="72"/>
  <c r="J177" i="72"/>
  <c r="J293" i="72"/>
  <c r="J448" i="72"/>
  <c r="J187" i="72"/>
  <c r="J431" i="72"/>
  <c r="J126" i="72"/>
  <c r="J31" i="72"/>
  <c r="J342" i="72"/>
  <c r="J521" i="72"/>
  <c r="J397" i="72"/>
  <c r="J533" i="72"/>
  <c r="J101" i="72"/>
  <c r="J303" i="72"/>
  <c r="J331" i="72"/>
  <c r="J95" i="72"/>
  <c r="J202" i="72"/>
  <c r="J90" i="72"/>
  <c r="J379" i="72"/>
  <c r="J149" i="72"/>
  <c r="J421" i="72"/>
  <c r="J100" i="72"/>
  <c r="J11" i="72"/>
  <c r="J455" i="72"/>
  <c r="J515" i="72"/>
  <c r="J388" i="72"/>
  <c r="J567" i="72"/>
  <c r="J422" i="72"/>
  <c r="J569" i="72"/>
  <c r="J554" i="72"/>
  <c r="J221" i="72"/>
  <c r="J138" i="72"/>
  <c r="J76" i="72"/>
  <c r="J256" i="72"/>
  <c r="J9" i="72"/>
  <c r="J564" i="72"/>
  <c r="J482" i="72"/>
  <c r="J209" i="72"/>
  <c r="J304" i="72"/>
  <c r="J191" i="72"/>
  <c r="J75" i="72"/>
  <c r="J143" i="72"/>
  <c r="J467" i="72"/>
  <c r="J504" i="72"/>
  <c r="J507" i="72"/>
  <c r="J381" i="72"/>
  <c r="J58" i="72"/>
  <c r="J341" i="72"/>
  <c r="J21" i="72"/>
  <c r="J32" i="72"/>
  <c r="J453" i="72"/>
  <c r="J276" i="72"/>
  <c r="J30" i="72"/>
  <c r="J361" i="72"/>
  <c r="J411" i="72"/>
  <c r="J479" i="72"/>
  <c r="J52" i="72"/>
  <c r="J287" i="72"/>
  <c r="J19" i="72"/>
  <c r="J519" i="72"/>
  <c r="J207" i="72"/>
  <c r="J356" i="72"/>
  <c r="J199" i="72"/>
  <c r="J486" i="72"/>
  <c r="J476" i="72"/>
  <c r="J527" i="72"/>
  <c r="J339" i="72"/>
  <c r="J321" i="72"/>
  <c r="J402" i="72"/>
  <c r="J319" i="72"/>
  <c r="J231" i="72"/>
  <c r="J148" i="72"/>
  <c r="J200" i="72"/>
  <c r="J425" i="72"/>
  <c r="J399" i="72"/>
  <c r="J262" i="72"/>
  <c r="J49" i="72"/>
  <c r="J246" i="72"/>
  <c r="J157" i="72"/>
  <c r="J260" i="72"/>
  <c r="J96" i="72"/>
  <c r="J247" i="72"/>
  <c r="J457" i="72"/>
  <c r="J34" i="72"/>
  <c r="J44" i="72"/>
  <c r="J175" i="72"/>
  <c r="J429" i="72"/>
  <c r="J570" i="72"/>
  <c r="J496" i="72"/>
  <c r="J318" i="72"/>
  <c r="J171" i="72"/>
  <c r="J43" i="72"/>
  <c r="J193" i="72"/>
  <c r="J228" i="72"/>
  <c r="J127" i="72"/>
  <c r="J437" i="72"/>
  <c r="J91" i="72"/>
  <c r="J6" i="72"/>
  <c r="J424" i="72"/>
  <c r="J119" i="72"/>
  <c r="J133" i="72"/>
  <c r="J18" i="72"/>
  <c r="J261" i="72"/>
  <c r="J255" i="72"/>
  <c r="J108" i="72"/>
  <c r="J57" i="72"/>
  <c r="J33" i="72"/>
  <c r="J460" i="72"/>
  <c r="J393" i="72"/>
  <c r="J350" i="72"/>
  <c r="J130" i="72"/>
  <c r="J190" i="72"/>
  <c r="J140" i="72"/>
  <c r="J426" i="72"/>
  <c r="J36" i="72"/>
  <c r="J85" i="72"/>
  <c r="J71" i="72"/>
  <c r="J418" i="72"/>
  <c r="J152" i="72"/>
  <c r="J224" i="72"/>
  <c r="J173" i="72"/>
  <c r="J506" i="72"/>
  <c r="J259" i="72"/>
  <c r="J443" i="72"/>
  <c r="J398" i="72"/>
  <c r="J102" i="72"/>
  <c r="J328" i="72"/>
  <c r="J50" i="72"/>
  <c r="J363" i="72"/>
  <c r="J297" i="72"/>
  <c r="J311" i="72"/>
  <c r="J520" i="72"/>
  <c r="J374" i="72"/>
  <c r="J249" i="72"/>
  <c r="J494" i="72"/>
  <c r="J562" i="72"/>
  <c r="J67" i="72"/>
  <c r="J466" i="72"/>
  <c r="J125" i="72"/>
  <c r="J300" i="72"/>
  <c r="J559" i="72"/>
  <c r="J53" i="72"/>
  <c r="J449" i="72"/>
  <c r="J298" i="72"/>
  <c r="J435" i="72"/>
  <c r="J413" i="72"/>
  <c r="J406" i="72"/>
  <c r="J234" i="72"/>
  <c r="J176" i="72"/>
  <c r="J105" i="72"/>
  <c r="J481" i="72"/>
  <c r="J223" i="72"/>
  <c r="J180" i="72"/>
  <c r="J244" i="72"/>
  <c r="J81" i="72"/>
  <c r="J134" i="72"/>
  <c r="J446" i="72"/>
  <c r="J272" i="72"/>
  <c r="J113" i="72"/>
  <c r="J368" i="72"/>
  <c r="J308" i="72"/>
  <c r="J280" i="72"/>
  <c r="J279" i="72" s="1"/>
  <c r="J322" i="72"/>
  <c r="J405" i="72"/>
  <c r="J92" i="72"/>
  <c r="J483" i="72"/>
  <c r="J197" i="72"/>
  <c r="J484" i="72"/>
  <c r="J179" i="72"/>
  <c r="J436" i="72"/>
  <c r="J556" i="72"/>
  <c r="J292" i="72"/>
  <c r="J230" i="72"/>
  <c r="J211" i="72"/>
  <c r="J39" i="72"/>
  <c r="J412" i="72"/>
  <c r="J346" i="72"/>
  <c r="J366" i="72"/>
  <c r="J56" i="72"/>
  <c r="J499" i="72"/>
  <c r="J277" i="72"/>
  <c r="J48" i="72"/>
  <c r="J327" i="72"/>
  <c r="J305" i="72"/>
  <c r="J118" i="72"/>
  <c r="J307" i="72"/>
  <c r="J73" i="72"/>
  <c r="J72" i="72" s="1"/>
  <c r="J16" i="72"/>
  <c r="J352" i="72"/>
  <c r="J151" i="72"/>
  <c r="J240" i="72"/>
  <c r="J241" i="72"/>
  <c r="J288" i="72"/>
  <c r="J442" i="72"/>
  <c r="J141" i="72"/>
  <c r="J378" i="72"/>
  <c r="J168" i="72"/>
  <c r="J37" i="72"/>
  <c r="J566" i="72"/>
  <c r="J432" i="72"/>
  <c r="J51" i="72"/>
  <c r="J283" i="72"/>
  <c r="J385" i="72"/>
  <c r="J182" i="72"/>
  <c r="J517" i="72"/>
  <c r="J516" i="72" s="1"/>
  <c r="J163" i="72"/>
  <c r="J492" i="72"/>
  <c r="J84" i="72"/>
  <c r="J347" i="72"/>
  <c r="J571" i="72"/>
  <c r="J415" i="72"/>
  <c r="J294" i="72"/>
  <c r="J493" i="72"/>
  <c r="J324" i="72"/>
  <c r="J135" i="72"/>
  <c r="J25" i="72"/>
  <c r="J563" i="72"/>
  <c r="J115" i="72"/>
  <c r="J161" i="72"/>
  <c r="J204" i="72"/>
  <c r="J220" i="72"/>
  <c r="J284" i="72"/>
  <c r="J410" i="72"/>
  <c r="J441" i="72"/>
  <c r="J46" i="72"/>
  <c r="J20" i="72" l="1"/>
  <c r="J377" i="72"/>
  <c r="D37" i="69" s="1"/>
  <c r="O38" i="69" s="1"/>
  <c r="J47" i="72"/>
  <c r="J24" i="72"/>
  <c r="J271" i="72"/>
  <c r="J270" i="72" s="1"/>
  <c r="D29" i="69" s="1"/>
  <c r="O30" i="69" s="1"/>
  <c r="J172" i="72"/>
  <c r="J35" i="72"/>
  <c r="J189" i="72"/>
  <c r="J282" i="72"/>
  <c r="D31" i="69" s="1"/>
  <c r="N32" i="69" s="1"/>
  <c r="J132" i="72"/>
  <c r="J495" i="72"/>
  <c r="D41" i="69" s="1"/>
  <c r="J107" i="72"/>
  <c r="J480" i="72"/>
  <c r="J160" i="72"/>
  <c r="J414" i="72"/>
  <c r="J80" i="72"/>
  <c r="J89" i="72"/>
  <c r="J552" i="72"/>
  <c r="J111" i="72"/>
  <c r="J323" i="72"/>
  <c r="D33" i="69" s="1"/>
  <c r="J181" i="72"/>
  <c r="D25" i="69" s="1"/>
  <c r="J70" i="72"/>
  <c r="J355" i="72"/>
  <c r="D35" i="69" s="1"/>
  <c r="J29" i="72"/>
  <c r="J433" i="72"/>
  <c r="J532" i="72"/>
  <c r="D45" i="69" s="1"/>
  <c r="O46" i="69" s="1"/>
  <c r="J522" i="72"/>
  <c r="J144" i="72"/>
  <c r="D19" i="69" s="1"/>
  <c r="J451" i="72"/>
  <c r="J40" i="72"/>
  <c r="J15" i="72"/>
  <c r="J14" i="72" s="1"/>
  <c r="D7" i="69" s="1"/>
  <c r="J518" i="72"/>
  <c r="J137" i="72"/>
  <c r="D17" i="69" s="1"/>
  <c r="J99" i="72"/>
  <c r="J78" i="72"/>
  <c r="J54" i="72"/>
  <c r="J560" i="72"/>
  <c r="J501" i="72"/>
  <c r="J65" i="72"/>
  <c r="J257" i="72"/>
  <c r="J146" i="72"/>
  <c r="D21" i="69" s="1"/>
  <c r="J22" i="69" s="1"/>
  <c r="J128" i="72"/>
  <c r="J525" i="72"/>
  <c r="J513" i="72"/>
  <c r="J408" i="72"/>
  <c r="J463" i="72"/>
  <c r="J537" i="72"/>
  <c r="D47" i="69" s="1"/>
  <c r="J573" i="72"/>
  <c r="D51" i="69" s="1"/>
  <c r="O52" i="69" s="1"/>
  <c r="J60" i="72"/>
  <c r="M48" i="69" l="1"/>
  <c r="L48" i="69"/>
  <c r="O48" i="69"/>
  <c r="N48" i="69"/>
  <c r="N42" i="69"/>
  <c r="O42" i="69"/>
  <c r="N38" i="69"/>
  <c r="L30" i="69"/>
  <c r="M30" i="69"/>
  <c r="N30" i="69"/>
  <c r="L26" i="69"/>
  <c r="N26" i="69"/>
  <c r="K22" i="69"/>
  <c r="L22" i="69"/>
  <c r="I22" i="69"/>
  <c r="H22" i="69"/>
  <c r="J77" i="72"/>
  <c r="D13" i="69" s="1"/>
  <c r="G14" i="69" s="1"/>
  <c r="J188" i="72"/>
  <c r="D27" i="69" s="1"/>
  <c r="N28" i="69" s="1"/>
  <c r="O26" i="69"/>
  <c r="M26" i="69"/>
  <c r="J407" i="72"/>
  <c r="D39" i="69" s="1"/>
  <c r="G40" i="69" s="1"/>
  <c r="J551" i="72"/>
  <c r="D49" i="69" s="1"/>
  <c r="F8" i="69"/>
  <c r="F6" i="69"/>
  <c r="F20" i="69"/>
  <c r="N34" i="69"/>
  <c r="O34" i="69"/>
  <c r="J500" i="72"/>
  <c r="D43" i="69" s="1"/>
  <c r="N36" i="69"/>
  <c r="M36" i="69"/>
  <c r="O36" i="69"/>
  <c r="J88" i="72"/>
  <c r="D15" i="69" s="1"/>
  <c r="M32" i="69"/>
  <c r="L32" i="69"/>
  <c r="G32" i="69"/>
  <c r="K32" i="69"/>
  <c r="F32" i="69"/>
  <c r="J59" i="72"/>
  <c r="D11" i="69" s="1"/>
  <c r="J28" i="72"/>
  <c r="D9" i="69" s="1"/>
  <c r="J159" i="72"/>
  <c r="D23" i="69" s="1"/>
  <c r="J24" i="69" s="1"/>
  <c r="O50" i="69" l="1"/>
  <c r="M50" i="69"/>
  <c r="N50" i="69"/>
  <c r="L44" i="69"/>
  <c r="N44" i="69"/>
  <c r="M44" i="69"/>
  <c r="F40" i="69"/>
  <c r="H40" i="69"/>
  <c r="O40" i="69"/>
  <c r="N40" i="69"/>
  <c r="N53" i="69" s="1"/>
  <c r="M40" i="69"/>
  <c r="L28" i="69"/>
  <c r="L53" i="69" s="1"/>
  <c r="K28" i="69"/>
  <c r="G28" i="69"/>
  <c r="F28" i="69"/>
  <c r="M28" i="69"/>
  <c r="M53" i="69" s="1"/>
  <c r="O53" i="69"/>
  <c r="H24" i="69"/>
  <c r="G24" i="69"/>
  <c r="K24" i="69"/>
  <c r="I24" i="69"/>
  <c r="H16" i="69"/>
  <c r="F16" i="69"/>
  <c r="I16" i="69"/>
  <c r="G16" i="69"/>
  <c r="F14" i="69"/>
  <c r="G12" i="69"/>
  <c r="F12" i="69"/>
  <c r="D53" i="69"/>
  <c r="E49" i="69" s="1"/>
  <c r="F10" i="69"/>
  <c r="K576" i="72"/>
  <c r="K16" i="72" s="1"/>
  <c r="J18" i="69"/>
  <c r="J53" i="69" s="1"/>
  <c r="H18" i="69"/>
  <c r="G18" i="69"/>
  <c r="I18" i="69"/>
  <c r="K53" i="69" l="1"/>
  <c r="F53" i="69"/>
  <c r="I53" i="69"/>
  <c r="H53" i="69"/>
  <c r="H54" i="69" s="1"/>
  <c r="G53" i="69"/>
  <c r="G54" i="69" s="1"/>
  <c r="N54" i="69"/>
  <c r="O54" i="69"/>
  <c r="E47" i="69"/>
  <c r="K248" i="72"/>
  <c r="K406" i="72"/>
  <c r="K196" i="72"/>
  <c r="K206" i="72"/>
  <c r="K231" i="72"/>
  <c r="K41" i="72"/>
  <c r="K337" i="72"/>
  <c r="K163" i="72"/>
  <c r="K191" i="72"/>
  <c r="K238" i="72"/>
  <c r="K293" i="72"/>
  <c r="K210" i="72"/>
  <c r="K371" i="72"/>
  <c r="K212" i="72"/>
  <c r="K498" i="72"/>
  <c r="K94" i="72"/>
  <c r="K285" i="72"/>
  <c r="K457" i="72"/>
  <c r="K394" i="72"/>
  <c r="K38" i="72"/>
  <c r="K296" i="72"/>
  <c r="K295" i="72"/>
  <c r="K237" i="72"/>
  <c r="K22" i="72"/>
  <c r="K51" i="72"/>
  <c r="K194" i="72"/>
  <c r="K10" i="72"/>
  <c r="K334" i="72"/>
  <c r="K389" i="72"/>
  <c r="K416" i="72"/>
  <c r="K120" i="72"/>
  <c r="K156" i="72"/>
  <c r="K521" i="72"/>
  <c r="K205" i="72"/>
  <c r="K450" i="72"/>
  <c r="K55" i="72"/>
  <c r="K263" i="72"/>
  <c r="K171" i="72"/>
  <c r="K276" i="72"/>
  <c r="K349" i="72"/>
  <c r="K83" i="72"/>
  <c r="K226" i="72"/>
  <c r="K254" i="72"/>
  <c r="K138" i="72"/>
  <c r="K499" i="72"/>
  <c r="K378" i="72"/>
  <c r="K470" i="72"/>
  <c r="K17" i="72"/>
  <c r="K369" i="72"/>
  <c r="K505" i="72"/>
  <c r="K286" i="72"/>
  <c r="K261" i="72"/>
  <c r="K25" i="72"/>
  <c r="K321" i="72"/>
  <c r="K572" i="72"/>
  <c r="K409" i="72"/>
  <c r="K574" i="72"/>
  <c r="K573" i="72" s="1"/>
  <c r="K155" i="72"/>
  <c r="K431" i="72"/>
  <c r="K256" i="72"/>
  <c r="K449" i="72"/>
  <c r="K140" i="72"/>
  <c r="K26" i="72"/>
  <c r="K326" i="72"/>
  <c r="K330" i="72"/>
  <c r="K215" i="72"/>
  <c r="K342" i="72"/>
  <c r="K434" i="72"/>
  <c r="K564" i="72"/>
  <c r="K280" i="72"/>
  <c r="K48" i="72"/>
  <c r="K529" i="72"/>
  <c r="K563" i="72"/>
  <c r="K376" i="72"/>
  <c r="K503" i="72"/>
  <c r="K223" i="72"/>
  <c r="K368" i="72"/>
  <c r="K50" i="72"/>
  <c r="K442" i="72"/>
  <c r="K118" i="72"/>
  <c r="K143" i="72"/>
  <c r="K287" i="72"/>
  <c r="K123" i="72"/>
  <c r="K154" i="72"/>
  <c r="K200" i="72"/>
  <c r="K333" i="72"/>
  <c r="K74" i="72"/>
  <c r="K79" i="72"/>
  <c r="K78" i="72" s="1"/>
  <c r="K306" i="72"/>
  <c r="K147" i="72"/>
  <c r="K66" i="72"/>
  <c r="K489" i="72"/>
  <c r="K536" i="72"/>
  <c r="K268" i="72"/>
  <c r="K165" i="72"/>
  <c r="K338" i="72"/>
  <c r="K539" i="72"/>
  <c r="K253" i="72"/>
  <c r="K362" i="72"/>
  <c r="K176" i="72"/>
  <c r="K32" i="72"/>
  <c r="K429" i="72"/>
  <c r="K71" i="72"/>
  <c r="K70" i="72" s="1"/>
  <c r="K341" i="72"/>
  <c r="K328" i="72"/>
  <c r="K73" i="72"/>
  <c r="K301" i="72"/>
  <c r="K336" i="72"/>
  <c r="K117" i="72"/>
  <c r="K461" i="72"/>
  <c r="K320" i="72"/>
  <c r="K150" i="72"/>
  <c r="K142" i="72"/>
  <c r="K514" i="72"/>
  <c r="K550" i="72"/>
  <c r="K428" i="72"/>
  <c r="K274" i="72"/>
  <c r="K558" i="72"/>
  <c r="K535" i="72"/>
  <c r="K459" i="72"/>
  <c r="K410" i="72"/>
  <c r="K18" i="72"/>
  <c r="K133" i="72"/>
  <c r="K308" i="72"/>
  <c r="K234" i="72"/>
  <c r="K239" i="72"/>
  <c r="K58" i="72"/>
  <c r="K116" i="72"/>
  <c r="K243" i="72"/>
  <c r="K126" i="72"/>
  <c r="K557" i="72"/>
  <c r="K157" i="72"/>
  <c r="K396" i="72"/>
  <c r="K275" i="72"/>
  <c r="K353" i="72"/>
  <c r="K477" i="72"/>
  <c r="K548" i="72"/>
  <c r="K252" i="72"/>
  <c r="K198" i="72"/>
  <c r="K454" i="72"/>
  <c r="K309" i="72"/>
  <c r="K351" i="72"/>
  <c r="K524" i="72"/>
  <c r="K178" i="72"/>
  <c r="K556" i="72"/>
  <c r="K347" i="72"/>
  <c r="K381" i="72"/>
  <c r="K240" i="72"/>
  <c r="K95" i="72"/>
  <c r="K96" i="72"/>
  <c r="K479" i="72"/>
  <c r="K273" i="72"/>
  <c r="K207" i="72"/>
  <c r="K153" i="72"/>
  <c r="K354" i="72"/>
  <c r="K464" i="72"/>
  <c r="K538" i="72"/>
  <c r="K544" i="72"/>
  <c r="K104" i="72"/>
  <c r="K69" i="72"/>
  <c r="K302" i="72"/>
  <c r="K400" i="72"/>
  <c r="K290" i="72"/>
  <c r="K114" i="72"/>
  <c r="K417" i="72"/>
  <c r="K496" i="72"/>
  <c r="K125" i="72"/>
  <c r="K352" i="72"/>
  <c r="K203" i="72"/>
  <c r="K427" i="72"/>
  <c r="K23" i="72"/>
  <c r="K526" i="72"/>
  <c r="K488" i="72"/>
  <c r="K299" i="72"/>
  <c r="K242" i="72"/>
  <c r="K472" i="72"/>
  <c r="K343" i="72"/>
  <c r="K481" i="72"/>
  <c r="K506" i="72"/>
  <c r="K440" i="72"/>
  <c r="K423" i="72"/>
  <c r="K179" i="72"/>
  <c r="K37" i="72"/>
  <c r="K486" i="72"/>
  <c r="K113" i="72"/>
  <c r="K190" i="72"/>
  <c r="K413" i="72"/>
  <c r="K45" i="72"/>
  <c r="K31" i="72"/>
  <c r="K401" i="72"/>
  <c r="K364" i="72"/>
  <c r="K255" i="72"/>
  <c r="K455" i="72"/>
  <c r="K6" i="72"/>
  <c r="K90" i="72"/>
  <c r="K249" i="72"/>
  <c r="K135" i="72"/>
  <c r="K504" i="72"/>
  <c r="K554" i="72"/>
  <c r="K130" i="72"/>
  <c r="K571" i="72"/>
  <c r="K298" i="72"/>
  <c r="K399" i="72"/>
  <c r="K115" i="72"/>
  <c r="K7" i="72"/>
  <c r="K402" i="72"/>
  <c r="K380" i="72"/>
  <c r="K523" i="72"/>
  <c r="K112" i="72"/>
  <c r="K398" i="72"/>
  <c r="K303" i="72"/>
  <c r="K102" i="72"/>
  <c r="K432" i="72"/>
  <c r="K294" i="72"/>
  <c r="K307" i="72"/>
  <c r="K149" i="72"/>
  <c r="K329" i="72"/>
  <c r="K53" i="72"/>
  <c r="K360" i="72"/>
  <c r="K397" i="72"/>
  <c r="K109" i="72"/>
  <c r="K405" i="72"/>
  <c r="K420" i="72"/>
  <c r="K220" i="72"/>
  <c r="K465" i="72"/>
  <c r="K365" i="72"/>
  <c r="K185" i="72"/>
  <c r="K192" i="72"/>
  <c r="K509" i="72"/>
  <c r="K177" i="72"/>
  <c r="K567" i="72"/>
  <c r="K34" i="72"/>
  <c r="K318" i="72"/>
  <c r="K87" i="72"/>
  <c r="K86" i="72" s="1"/>
  <c r="K553" i="72"/>
  <c r="K277" i="72"/>
  <c r="K444" i="72"/>
  <c r="K445" i="72"/>
  <c r="K250" i="72"/>
  <c r="K315" i="72"/>
  <c r="K386" i="72"/>
  <c r="K75" i="72"/>
  <c r="K411" i="72"/>
  <c r="K193" i="72"/>
  <c r="K437" i="72"/>
  <c r="K100" i="72"/>
  <c r="K533" i="72"/>
  <c r="K468" i="72"/>
  <c r="K269" i="72"/>
  <c r="K21" i="72"/>
  <c r="K201" i="72"/>
  <c r="K175" i="72"/>
  <c r="K436" i="72"/>
  <c r="K56" i="72"/>
  <c r="K305" i="72"/>
  <c r="K395" i="72"/>
  <c r="K98" i="72"/>
  <c r="K97" i="72" s="1"/>
  <c r="K404" i="72"/>
  <c r="K173" i="72"/>
  <c r="K164" i="72"/>
  <c r="K42" i="72"/>
  <c r="K519" i="72"/>
  <c r="K62" i="72"/>
  <c r="K350" i="72"/>
  <c r="K184" i="72"/>
  <c r="K283" i="72"/>
  <c r="K284" i="72"/>
  <c r="K11" i="72"/>
  <c r="K213" i="72"/>
  <c r="K169" i="72"/>
  <c r="K466" i="72"/>
  <c r="K182" i="72"/>
  <c r="K379" i="72"/>
  <c r="K57" i="72"/>
  <c r="K292" i="72"/>
  <c r="K244" i="72"/>
  <c r="K92" i="72"/>
  <c r="K258" i="72"/>
  <c r="K446" i="72"/>
  <c r="K121" i="72"/>
  <c r="K103" i="72"/>
  <c r="K487" i="72"/>
  <c r="K158" i="72"/>
  <c r="K105" i="72"/>
  <c r="K52" i="72"/>
  <c r="K9" i="72"/>
  <c r="K426" i="72"/>
  <c r="K221" i="72"/>
  <c r="K197" i="72"/>
  <c r="K204" i="72"/>
  <c r="K530" i="72"/>
  <c r="K260" i="72"/>
  <c r="K387" i="72"/>
  <c r="K183" i="72"/>
  <c r="K233" i="72"/>
  <c r="K424" i="72"/>
  <c r="K297" i="72"/>
  <c r="K167" i="72"/>
  <c r="K363" i="72"/>
  <c r="K517" i="72"/>
  <c r="K516" i="72" s="1"/>
  <c r="K484" i="72"/>
  <c r="K186" i="72"/>
  <c r="K91" i="72"/>
  <c r="K357" i="72"/>
  <c r="K375" i="72"/>
  <c r="K373" i="72"/>
  <c r="K304" i="72"/>
  <c r="K335" i="72"/>
  <c r="K460" i="72"/>
  <c r="K570" i="72"/>
  <c r="K374" i="72"/>
  <c r="K63" i="72"/>
  <c r="K419" i="72"/>
  <c r="K507" i="72"/>
  <c r="K322" i="72"/>
  <c r="K108" i="72"/>
  <c r="K93" i="72"/>
  <c r="K370" i="72"/>
  <c r="K384" i="72"/>
  <c r="K512" i="72"/>
  <c r="K348" i="72"/>
  <c r="K561" i="72"/>
  <c r="K485" i="72"/>
  <c r="K474" i="72"/>
  <c r="K367" i="72"/>
  <c r="K421" i="72"/>
  <c r="K134" i="72"/>
  <c r="K566" i="72"/>
  <c r="K316" i="72"/>
  <c r="K13" i="72"/>
  <c r="K267" i="72"/>
  <c r="K141" i="72"/>
  <c r="K46" i="72"/>
  <c r="K235" i="72"/>
  <c r="K545" i="72"/>
  <c r="K491" i="72"/>
  <c r="K534" i="72"/>
  <c r="K27" i="72"/>
  <c r="K312" i="72"/>
  <c r="K325" i="72"/>
  <c r="K546" i="72"/>
  <c r="K68" i="72"/>
  <c r="K482" i="72"/>
  <c r="K494" i="72"/>
  <c r="K313" i="72"/>
  <c r="K278" i="72"/>
  <c r="K531" i="72"/>
  <c r="K458" i="72"/>
  <c r="K208" i="72"/>
  <c r="K222" i="72"/>
  <c r="K281" i="72"/>
  <c r="K382" i="72"/>
  <c r="K291" i="72"/>
  <c r="K361" i="72"/>
  <c r="K187" i="72"/>
  <c r="K180" i="72"/>
  <c r="K49" i="72"/>
  <c r="K339" i="72"/>
  <c r="K391" i="72"/>
  <c r="K568" i="72"/>
  <c r="K403" i="72"/>
  <c r="K264" i="72"/>
  <c r="K8" i="72"/>
  <c r="K471" i="72"/>
  <c r="K549" i="72"/>
  <c r="K547" i="72"/>
  <c r="K469" i="72"/>
  <c r="K122" i="72"/>
  <c r="K161" i="72"/>
  <c r="K515" i="72"/>
  <c r="K513" i="72" s="1"/>
  <c r="K39" i="72"/>
  <c r="K393" i="72"/>
  <c r="K476" i="72"/>
  <c r="K555" i="72"/>
  <c r="K314" i="72"/>
  <c r="K392" i="72"/>
  <c r="K82" i="72"/>
  <c r="K310" i="72"/>
  <c r="K510" i="72"/>
  <c r="K12" i="72"/>
  <c r="K139" i="72"/>
  <c r="K439" i="72"/>
  <c r="K452" i="72"/>
  <c r="K473" i="72"/>
  <c r="K124" i="72"/>
  <c r="K418" i="72"/>
  <c r="K412" i="72"/>
  <c r="K327" i="72"/>
  <c r="K211" i="72"/>
  <c r="K385" i="72"/>
  <c r="K195" i="72"/>
  <c r="K543" i="72"/>
  <c r="K216" i="72"/>
  <c r="K540" i="72"/>
  <c r="K447" i="72"/>
  <c r="K541" i="72"/>
  <c r="K162" i="72"/>
  <c r="K289" i="72"/>
  <c r="K129" i="72"/>
  <c r="K478" i="72"/>
  <c r="K430" i="72"/>
  <c r="K227" i="72"/>
  <c r="K511" i="72"/>
  <c r="K508" i="72"/>
  <c r="K300" i="72"/>
  <c r="K324" i="72"/>
  <c r="K415" i="72"/>
  <c r="K520" i="72"/>
  <c r="K67" i="72"/>
  <c r="K265" i="72"/>
  <c r="K462" i="72"/>
  <c r="K358" i="72"/>
  <c r="K106" i="72"/>
  <c r="K229" i="72"/>
  <c r="K359" i="72"/>
  <c r="K456" i="72"/>
  <c r="K467" i="72"/>
  <c r="K497" i="72"/>
  <c r="K527" i="72"/>
  <c r="K346" i="72"/>
  <c r="K492" i="72"/>
  <c r="K383" i="72"/>
  <c r="K259" i="72"/>
  <c r="K241" i="72"/>
  <c r="K272" i="72"/>
  <c r="K247" i="72"/>
  <c r="K19" i="72"/>
  <c r="K317" i="72"/>
  <c r="K101" i="72"/>
  <c r="K136" i="72"/>
  <c r="K490" i="72"/>
  <c r="K502" i="72"/>
  <c r="K110" i="72"/>
  <c r="K251" i="72"/>
  <c r="K448" i="72"/>
  <c r="K542" i="72"/>
  <c r="K145" i="72"/>
  <c r="K144" i="72" s="1"/>
  <c r="K81" i="72"/>
  <c r="K372" i="72"/>
  <c r="K127" i="72"/>
  <c r="K151" i="72"/>
  <c r="K199" i="72"/>
  <c r="K209" i="72"/>
  <c r="K562" i="72"/>
  <c r="K232" i="72"/>
  <c r="K84" i="72"/>
  <c r="K224" i="72"/>
  <c r="K119" i="72"/>
  <c r="K219" i="72"/>
  <c r="K174" i="72"/>
  <c r="K64" i="72"/>
  <c r="K152" i="72"/>
  <c r="K441" i="72"/>
  <c r="K44" i="72"/>
  <c r="K168" i="72"/>
  <c r="K443" i="72"/>
  <c r="K425" i="72"/>
  <c r="K493" i="72"/>
  <c r="K266" i="72"/>
  <c r="K422" i="72"/>
  <c r="K225" i="72"/>
  <c r="K218" i="72"/>
  <c r="K61" i="72"/>
  <c r="K76" i="72"/>
  <c r="K311" i="72"/>
  <c r="K228" i="72"/>
  <c r="K559" i="72"/>
  <c r="K366" i="72"/>
  <c r="K33" i="72"/>
  <c r="K148" i="72"/>
  <c r="K288" i="72"/>
  <c r="K438" i="72"/>
  <c r="K388" i="72"/>
  <c r="K565" i="72"/>
  <c r="K475" i="72"/>
  <c r="K245" i="72"/>
  <c r="K483" i="72"/>
  <c r="K319" i="72"/>
  <c r="K36" i="72"/>
  <c r="K230" i="72"/>
  <c r="K166" i="72"/>
  <c r="K246" i="72"/>
  <c r="K453" i="72"/>
  <c r="K202" i="72"/>
  <c r="K131" i="72"/>
  <c r="K332" i="72"/>
  <c r="K345" i="72"/>
  <c r="K217" i="72"/>
  <c r="K390" i="72"/>
  <c r="K340" i="72"/>
  <c r="K356" i="72"/>
  <c r="K85" i="72"/>
  <c r="K30" i="72"/>
  <c r="K43" i="72"/>
  <c r="K435" i="72"/>
  <c r="K170" i="72"/>
  <c r="K262" i="72"/>
  <c r="K569" i="72"/>
  <c r="K331" i="72"/>
  <c r="K344" i="72"/>
  <c r="K214" i="72"/>
  <c r="K577" i="72"/>
  <c r="K578" i="72" s="1"/>
  <c r="K236" i="72"/>
  <c r="K528" i="72"/>
  <c r="J54" i="69"/>
  <c r="I54" i="69"/>
  <c r="M54" i="69"/>
  <c r="L54" i="69"/>
  <c r="E41" i="69"/>
  <c r="E51" i="69"/>
  <c r="E43" i="69"/>
  <c r="E21" i="69"/>
  <c r="E45" i="69"/>
  <c r="E29" i="69"/>
  <c r="E15" i="69"/>
  <c r="E11" i="69"/>
  <c r="E9" i="69"/>
  <c r="E37" i="69"/>
  <c r="E35" i="69"/>
  <c r="E31" i="69"/>
  <c r="E5" i="69"/>
  <c r="E13" i="69"/>
  <c r="E7" i="69"/>
  <c r="E23" i="69"/>
  <c r="E27" i="69"/>
  <c r="E33" i="69"/>
  <c r="E39" i="69"/>
  <c r="E25" i="69"/>
  <c r="E19" i="69"/>
  <c r="F54" i="69"/>
  <c r="F55" i="69" s="1"/>
  <c r="E17" i="69"/>
  <c r="K54" i="69"/>
  <c r="G55" i="69" l="1"/>
  <c r="H55" i="69" s="1"/>
  <c r="I55" i="69" s="1"/>
  <c r="J55" i="69" s="1"/>
  <c r="K55" i="69" s="1"/>
  <c r="L55" i="69" s="1"/>
  <c r="M55" i="69" s="1"/>
  <c r="N55" i="69" s="1"/>
  <c r="O55" i="69" s="1"/>
  <c r="E53" i="69"/>
  <c r="K495" i="72"/>
  <c r="K35" i="72"/>
  <c r="K522" i="72"/>
  <c r="K15" i="72"/>
  <c r="K279" i="72"/>
  <c r="K24" i="72"/>
  <c r="K408" i="72"/>
  <c r="K54" i="72"/>
  <c r="K20" i="72"/>
  <c r="K60" i="72"/>
  <c r="K29" i="72"/>
  <c r="K47" i="72"/>
  <c r="K72" i="72"/>
  <c r="K532" i="72"/>
  <c r="K525" i="72"/>
  <c r="K181" i="72"/>
  <c r="K518" i="72"/>
  <c r="K501" i="72"/>
  <c r="K5" i="72"/>
  <c r="K552" i="72"/>
  <c r="K451" i="72"/>
  <c r="K463" i="72"/>
  <c r="K89" i="72"/>
  <c r="K355" i="72"/>
  <c r="K132" i="72"/>
  <c r="K128" i="72"/>
  <c r="K480" i="72"/>
  <c r="K414" i="72"/>
  <c r="K433" i="72"/>
  <c r="K146" i="72"/>
  <c r="K107" i="72"/>
  <c r="K271" i="72"/>
  <c r="K65" i="72"/>
  <c r="K137" i="72"/>
  <c r="K537" i="72"/>
  <c r="K172" i="72"/>
  <c r="K99" i="72"/>
  <c r="K111" i="72"/>
  <c r="K40" i="72"/>
  <c r="K377" i="72"/>
  <c r="K80" i="72"/>
  <c r="K77" i="72" s="1"/>
  <c r="K282" i="72"/>
  <c r="K560" i="72"/>
  <c r="K257" i="72"/>
  <c r="K323" i="72"/>
  <c r="K160" i="72"/>
  <c r="K189" i="72"/>
  <c r="K551" i="72" l="1"/>
  <c r="K270" i="72"/>
  <c r="K59" i="72"/>
  <c r="K14" i="72"/>
  <c r="K28" i="72"/>
  <c r="K159" i="72"/>
  <c r="K500" i="72"/>
  <c r="K188" i="72"/>
  <c r="K88" i="72"/>
  <c r="K407" i="72"/>
  <c r="K575" i="72" l="1"/>
</calcChain>
</file>

<file path=xl/sharedStrings.xml><?xml version="1.0" encoding="utf-8"?>
<sst xmlns="http://schemas.openxmlformats.org/spreadsheetml/2006/main" count="2651" uniqueCount="1499">
  <si>
    <t>ITEM</t>
  </si>
  <si>
    <t>m²</t>
  </si>
  <si>
    <t>DESCRIÇÃO DOS SERVIÇOS</t>
  </si>
  <si>
    <t>SINAPI</t>
  </si>
  <si>
    <t>CÓDIGO</t>
  </si>
  <si>
    <t>UND</t>
  </si>
  <si>
    <t>QUANT</t>
  </si>
  <si>
    <t>m³</t>
  </si>
  <si>
    <t>BANCO</t>
  </si>
  <si>
    <t xml:space="preserve"> 88489 </t>
  </si>
  <si>
    <t>PESO (%)</t>
  </si>
  <si>
    <t>OBSERVAÇÕES:</t>
  </si>
  <si>
    <t>VALOR TOTAL COM BDI</t>
  </si>
  <si>
    <t>VALOR TOTAL SEM BDI</t>
  </si>
  <si>
    <t>VALOR DO BDI</t>
  </si>
  <si>
    <t>R$ SEM BDI</t>
  </si>
  <si>
    <t>R$ COM BDI</t>
  </si>
  <si>
    <t>R$ FINAL</t>
  </si>
  <si>
    <t>VALOR (R$)</t>
  </si>
  <si>
    <t>% DO ITEM</t>
  </si>
  <si>
    <t>MÊS 01</t>
  </si>
  <si>
    <t>MÊS 02</t>
  </si>
  <si>
    <t>MÊS 03</t>
  </si>
  <si>
    <t>VALOR TOTAL</t>
  </si>
  <si>
    <t xml:space="preserve"> 74209/001 </t>
  </si>
  <si>
    <t>SEINFRA</t>
  </si>
  <si>
    <t>Próprio</t>
  </si>
  <si>
    <t>ORSE</t>
  </si>
  <si>
    <t>un</t>
  </si>
  <si>
    <t>m</t>
  </si>
  <si>
    <t>MÊS 04</t>
  </si>
  <si>
    <t>MÊS 05</t>
  </si>
  <si>
    <t>MÊS 06</t>
  </si>
  <si>
    <t xml:space="preserve"> 74106/001 </t>
  </si>
  <si>
    <t>B.D.I.</t>
  </si>
  <si>
    <t xml:space="preserve"> 73805/001 </t>
  </si>
  <si>
    <t xml:space="preserve"> 89449 </t>
  </si>
  <si>
    <t xml:space="preserve"> 89450 </t>
  </si>
  <si>
    <t xml:space="preserve"> 89452 </t>
  </si>
  <si>
    <t>VIDROS</t>
  </si>
  <si>
    <t xml:space="preserve"> C0864 </t>
  </si>
  <si>
    <t>MÊS 07</t>
  </si>
  <si>
    <t>MÊS 08</t>
  </si>
  <si>
    <t>MÊS 09</t>
  </si>
  <si>
    <t xml:space="preserve"> 00000031 </t>
  </si>
  <si>
    <t xml:space="preserve"> 4518 </t>
  </si>
  <si>
    <t xml:space="preserve"> 72120 </t>
  </si>
  <si>
    <t xml:space="preserve"> 88486 </t>
  </si>
  <si>
    <t xml:space="preserve"> 89596 </t>
  </si>
  <si>
    <t xml:space="preserve"> 89616 </t>
  </si>
  <si>
    <t xml:space="preserve"> 89362 </t>
  </si>
  <si>
    <t xml:space="preserve"> 89367 </t>
  </si>
  <si>
    <t xml:space="preserve"> 89501 </t>
  </si>
  <si>
    <t xml:space="preserve"> 89505 </t>
  </si>
  <si>
    <t xml:space="preserve"> 89521 </t>
  </si>
  <si>
    <t xml:space="preserve"> 89502 </t>
  </si>
  <si>
    <t xml:space="preserve"> 89627 </t>
  </si>
  <si>
    <t xml:space="preserve"> 89632 </t>
  </si>
  <si>
    <t xml:space="preserve"> 72739 </t>
  </si>
  <si>
    <t xml:space="preserve"> 86906 </t>
  </si>
  <si>
    <t xml:space="preserve"> 86916 </t>
  </si>
  <si>
    <t xml:space="preserve"> 89985 </t>
  </si>
  <si>
    <t xml:space="preserve"> 00000065 </t>
  </si>
  <si>
    <t xml:space="preserve"> 83446 </t>
  </si>
  <si>
    <t xml:space="preserve"> 89708 </t>
  </si>
  <si>
    <t xml:space="preserve"> 89710 </t>
  </si>
  <si>
    <t xml:space="preserve"> 74131/005 </t>
  </si>
  <si>
    <t xml:space="preserve"> 74131/008 </t>
  </si>
  <si>
    <t xml:space="preserve"> C3478 </t>
  </si>
  <si>
    <t xml:space="preserve"> 72263 </t>
  </si>
  <si>
    <t>INSTALAÇÕES DE REDE ESTRUTURADA</t>
  </si>
  <si>
    <t xml:space="preserve"> 98302 </t>
  </si>
  <si>
    <t>kg</t>
  </si>
  <si>
    <t xml:space="preserve"> 92694 </t>
  </si>
  <si>
    <t xml:space="preserve"> 92692 </t>
  </si>
  <si>
    <t xml:space="preserve"> 92905 </t>
  </si>
  <si>
    <t xml:space="preserve"> 95249 </t>
  </si>
  <si>
    <t xml:space="preserve"> 8980 </t>
  </si>
  <si>
    <t>SERVIÇOS FINAIS</t>
  </si>
  <si>
    <t>7.1</t>
  </si>
  <si>
    <t>7.2</t>
  </si>
  <si>
    <t>7.3</t>
  </si>
  <si>
    <t>7.4</t>
  </si>
  <si>
    <t>7.5</t>
  </si>
  <si>
    <t>7.6</t>
  </si>
  <si>
    <r>
      <rPr>
        <b/>
        <sz val="10"/>
        <rFont val="Perpetua"/>
        <family val="1"/>
      </rPr>
      <t>Encargos Sociais</t>
    </r>
    <r>
      <rPr>
        <sz val="10"/>
        <rFont val="Perpetua"/>
        <family val="1"/>
      </rPr>
      <t xml:space="preserve">
Desonerado: embutido nos preços unitário dos insumos de mão de obra, de acordo com as bases.</t>
    </r>
  </si>
  <si>
    <t>Patch Panel 19"  - 24 portas, Categoria 6</t>
  </si>
  <si>
    <t xml:space="preserve">Guia de Cabos Vertical, fechado </t>
  </si>
  <si>
    <t xml:space="preserve">Guia de Cabos Superior, fechado </t>
  </si>
  <si>
    <t>Ralo hemisférico (formato abacaxi) de ferro fundido, Ø100mm</t>
  </si>
  <si>
    <t>Limpeza final da obra</t>
  </si>
  <si>
    <t>2.1</t>
  </si>
  <si>
    <t>2.1.1</t>
  </si>
  <si>
    <t>2.1.2</t>
  </si>
  <si>
    <t>2.1.3</t>
  </si>
  <si>
    <t>2.2</t>
  </si>
  <si>
    <t>2.2.1</t>
  </si>
  <si>
    <t>2.2.2</t>
  </si>
  <si>
    <t>2.2.3</t>
  </si>
  <si>
    <t>3.1</t>
  </si>
  <si>
    <t>3.1.1</t>
  </si>
  <si>
    <t>3.1.2</t>
  </si>
  <si>
    <t>3.1.3</t>
  </si>
  <si>
    <t>3.2</t>
  </si>
  <si>
    <t>3.2.1</t>
  </si>
  <si>
    <t>3.2.2</t>
  </si>
  <si>
    <t>3.2.3</t>
  </si>
  <si>
    <t>3.3</t>
  </si>
  <si>
    <t>3.3.1</t>
  </si>
  <si>
    <t>3.3.2</t>
  </si>
  <si>
    <t>3.3.3</t>
  </si>
  <si>
    <t>3.4</t>
  </si>
  <si>
    <t>3.4.1</t>
  </si>
  <si>
    <t>3.4.2</t>
  </si>
  <si>
    <t>3.4.3</t>
  </si>
  <si>
    <t>4.1</t>
  </si>
  <si>
    <t>4.1.1</t>
  </si>
  <si>
    <t>4.1.2</t>
  </si>
  <si>
    <t>4.1.3</t>
  </si>
  <si>
    <t>4.1.4</t>
  </si>
  <si>
    <t>5.1</t>
  </si>
  <si>
    <t>5.1.1</t>
  </si>
  <si>
    <t>5.2</t>
  </si>
  <si>
    <t>5.2.1</t>
  </si>
  <si>
    <t>5.3</t>
  </si>
  <si>
    <t>5.3.1</t>
  </si>
  <si>
    <t>6.1</t>
  </si>
  <si>
    <t>6.2</t>
  </si>
  <si>
    <t>6.3</t>
  </si>
  <si>
    <t>8.1</t>
  </si>
  <si>
    <t>9.1</t>
  </si>
  <si>
    <t>9.2</t>
  </si>
  <si>
    <t>10.1</t>
  </si>
  <si>
    <t>10.2</t>
  </si>
  <si>
    <t>11.1</t>
  </si>
  <si>
    <t>11.2</t>
  </si>
  <si>
    <t>11.4</t>
  </si>
  <si>
    <t>12.1</t>
  </si>
  <si>
    <t>12.1.1</t>
  </si>
  <si>
    <t>12.1.2</t>
  </si>
  <si>
    <t>12.2</t>
  </si>
  <si>
    <t>12.2.1</t>
  </si>
  <si>
    <t>13.1</t>
  </si>
  <si>
    <t>13.1.1</t>
  </si>
  <si>
    <t>13.1.2</t>
  </si>
  <si>
    <t>13.1.3</t>
  </si>
  <si>
    <t>13.1.4</t>
  </si>
  <si>
    <t>13.1.5</t>
  </si>
  <si>
    <t>13.1.6</t>
  </si>
  <si>
    <t>13.1.7</t>
  </si>
  <si>
    <t>13.2</t>
  </si>
  <si>
    <t>13.2.1</t>
  </si>
  <si>
    <t>13.2.2</t>
  </si>
  <si>
    <t>14.1</t>
  </si>
  <si>
    <t>14.2</t>
  </si>
  <si>
    <t>14.3</t>
  </si>
  <si>
    <t>14.4</t>
  </si>
  <si>
    <t>15.1</t>
  </si>
  <si>
    <t>15.2</t>
  </si>
  <si>
    <t>15.3</t>
  </si>
  <si>
    <t>16.1</t>
  </si>
  <si>
    <t>16.2</t>
  </si>
  <si>
    <t>17.1</t>
  </si>
  <si>
    <t>18.1</t>
  </si>
  <si>
    <t>18.1.1</t>
  </si>
  <si>
    <t>18.1.2</t>
  </si>
  <si>
    <t>18.1.3</t>
  </si>
  <si>
    <t>18.1.4</t>
  </si>
  <si>
    <t>18.1.5</t>
  </si>
  <si>
    <t>19.1</t>
  </si>
  <si>
    <t>19.2</t>
  </si>
  <si>
    <t>19.3</t>
  </si>
  <si>
    <t>20.1</t>
  </si>
  <si>
    <t>20.1.1</t>
  </si>
  <si>
    <t>20.1.2</t>
  </si>
  <si>
    <t>20.1.3</t>
  </si>
  <si>
    <t>20.2</t>
  </si>
  <si>
    <t>20.2.1</t>
  </si>
  <si>
    <t>20.2.2</t>
  </si>
  <si>
    <t>20.3</t>
  </si>
  <si>
    <t>20.3.1</t>
  </si>
  <si>
    <t>20.4</t>
  </si>
  <si>
    <t>20.4.1</t>
  </si>
  <si>
    <t>20.4.2</t>
  </si>
  <si>
    <t>20.4.3</t>
  </si>
  <si>
    <t>20.5</t>
  </si>
  <si>
    <t>20.5.1</t>
  </si>
  <si>
    <t>22.1</t>
  </si>
  <si>
    <t xml:space="preserve"> 73892/002 </t>
  </si>
  <si>
    <t xml:space="preserve"> 74130/005 </t>
  </si>
  <si>
    <t xml:space="preserve"> 89515 </t>
  </si>
  <si>
    <t xml:space="preserve"> 74198/002 </t>
  </si>
  <si>
    <t>PREFEITURA MUNICIPAL DE MUTUM - MG</t>
  </si>
  <si>
    <t>Fonte: Planilha Orçamentária Padrão FNDE - Revisão 2015</t>
  </si>
  <si>
    <t xml:space="preserve">SERVIÇOS PRELIMINARES </t>
  </si>
  <si>
    <t>Placa da obra - padrão Governo Federal</t>
  </si>
  <si>
    <t xml:space="preserve"> C2851 </t>
  </si>
  <si>
    <t xml:space="preserve">Instalação provisória de água </t>
  </si>
  <si>
    <t xml:space="preserve"> 73960/001 </t>
  </si>
  <si>
    <t xml:space="preserve">Instalação provisória de energia elétrica em baixa tensão </t>
  </si>
  <si>
    <t xml:space="preserve"> C2849 </t>
  </si>
  <si>
    <t>Instalações provisórias de esgoto</t>
  </si>
  <si>
    <t>Barracões provisórios (depósito, escritório, vestiário e refeitório) com piso cimentado</t>
  </si>
  <si>
    <t xml:space="preserve"> 74077/002 </t>
  </si>
  <si>
    <t xml:space="preserve">Locação da obra (execução de gabarito) </t>
  </si>
  <si>
    <t xml:space="preserve"> C2290 </t>
  </si>
  <si>
    <t>Sondagem do terreno ( um furo de 7m a cada 200 m²)</t>
  </si>
  <si>
    <t xml:space="preserve"> 74220/001 </t>
  </si>
  <si>
    <t>Tapume de chapa de madeira compensada, 6mm (40x2,00m, frente do terreno)</t>
  </si>
  <si>
    <t>MOVIMENTO DE TERRAS PARA FUNDAÇÕES</t>
  </si>
  <si>
    <t>EDIFICAÇÃO</t>
  </si>
  <si>
    <t xml:space="preserve"> 79488 </t>
  </si>
  <si>
    <t>Aterro apiloado em camadas de 0,20 m com material argilo - arenoso (entre baldrames)</t>
  </si>
  <si>
    <t xml:space="preserve"> 79517/001 </t>
  </si>
  <si>
    <t xml:space="preserve">Escavação manual de valas em qualquer terreno exceto rocha até h=1,50 m </t>
  </si>
  <si>
    <t xml:space="preserve"> 76444/001 </t>
  </si>
  <si>
    <t xml:space="preserve">Regularização e compactação do fundo de valas </t>
  </si>
  <si>
    <t xml:space="preserve"> 79490 </t>
  </si>
  <si>
    <t xml:space="preserve">Reaterro apiloado de vala com material da obra  </t>
  </si>
  <si>
    <t>MURETA</t>
  </si>
  <si>
    <t>CASTELO D'ÁGUA</t>
  </si>
  <si>
    <t>FUNDAÇÕES</t>
  </si>
  <si>
    <t>CONCRETO ARMADO PARA FUNDAÇÕES - SAPATAS</t>
  </si>
  <si>
    <t xml:space="preserve"> 73907/006 </t>
  </si>
  <si>
    <t>Lastro de concreto magro (e=3,0 cm) - preparo mecânico</t>
  </si>
  <si>
    <t xml:space="preserve"> 74007/001 </t>
  </si>
  <si>
    <t>Forma de madeira comum para Fundações - reaproveitamento 10X</t>
  </si>
  <si>
    <t xml:space="preserve"> 74254/002 </t>
  </si>
  <si>
    <t>Armação aço CA-50, Diam. 6,3 (1/4) á 12,5mm(1/2) - Fornecimento/corte perda de 10%) / dobra / colocação.</t>
  </si>
  <si>
    <t xml:space="preserve"> 73942/002 </t>
  </si>
  <si>
    <t>Armação de aço  CA-60 Diam. 3,4 a 6,0mm-Fornecimento/corte perda de 10%) / dobra / colocação.</t>
  </si>
  <si>
    <t xml:space="preserve"> 74138/003 </t>
  </si>
  <si>
    <t>Concreto para Fundação fck=25MPa, incluindo preparo, lançamento, adensamento.</t>
  </si>
  <si>
    <t>CONCRETO ARMADO PARA FUNDAÇÕES - VIGAS BALDRAMES</t>
  </si>
  <si>
    <t>Forma de madeira comum para Fundações  - reaproveitamento 10X</t>
  </si>
  <si>
    <t>Armação aço CA-50, Diam. 6,3 (1/4) á 12,5mm(1/2) -Fornecimento/corte perda de 10%) / dobra / colocação.</t>
  </si>
  <si>
    <t>FUNDAÇÃO DO CASTELO D'ÁGUA</t>
  </si>
  <si>
    <t xml:space="preserve"> 74156/002 </t>
  </si>
  <si>
    <t>Estaca a trado (broca) d=30 cm com concreto fck=15 Mpa (sem armação) - 7 m</t>
  </si>
  <si>
    <t xml:space="preserve"> 72820 </t>
  </si>
  <si>
    <t>Corte e reparo em cabeça de estaca</t>
  </si>
  <si>
    <t>Lastro de concreto magro, e=3,0 cm-reparo mecânico</t>
  </si>
  <si>
    <t>Forma de madeira comum para Fundções  - reaproveitamento 10X</t>
  </si>
  <si>
    <t xml:space="preserve"> 73990/001 </t>
  </si>
  <si>
    <t>Armação aço CA-50, para 1,0 m³ de concreto</t>
  </si>
  <si>
    <t>Concreto fck=25MPa, incluindo preparo, lançamento e adensamento.</t>
  </si>
  <si>
    <t>MURETA - BLOCOS</t>
  </si>
  <si>
    <t>Estaca a trado (broca) d=30 cm com concreto fck=15 Mpa (sem armação) - 3,5 m</t>
  </si>
  <si>
    <t>Lastro de concreto magro, e=3,0 cm-preparo mecânico</t>
  </si>
  <si>
    <t>Forma de madeira comum para Fundações  - reaproveitamento 5X</t>
  </si>
  <si>
    <t>MURETA - VIGAS BALDRAME</t>
  </si>
  <si>
    <t xml:space="preserve">SUPERESTRUTURA </t>
  </si>
  <si>
    <t>CONCRETO ARMADO - PILARES</t>
  </si>
  <si>
    <t xml:space="preserve"> 84220 </t>
  </si>
  <si>
    <t>Forma em chapa de madeira compensada plastificada- Pilares</t>
  </si>
  <si>
    <t>Concreto Bombeado fck=25MPa, incluindo preparo, lançamento e adensamento.</t>
  </si>
  <si>
    <t>CONCRETO ARMADO - VIGAS</t>
  </si>
  <si>
    <t>Forma madeira comp. plastificada 12mm p/ Estrutura corte/ Montagem/ Escoramento/ Desforma-  Vigas</t>
  </si>
  <si>
    <t>CONCRETO ARMADO PARA VERGAS</t>
  </si>
  <si>
    <t xml:space="preserve"> 83901 </t>
  </si>
  <si>
    <t>Verga e contravergas pré-moldada em concreto armado fck 15Mpa - 10x10cm, conforme projeto.</t>
  </si>
  <si>
    <t>CONCRETO ARMADO - MURETA - PILARES</t>
  </si>
  <si>
    <t>Forma madeira comp. plastificada 12mm p/ Estrutura corte/ Montagem/ Escoramento/ Desforma</t>
  </si>
  <si>
    <t>SISTEMA DE VEDAÇÃO VERTICAL INTERNO E EXTERNO (PAREDES)</t>
  </si>
  <si>
    <t>ELEMENTOS VAZADOS</t>
  </si>
  <si>
    <t xml:space="preserve"> 73937/004 </t>
  </si>
  <si>
    <t>Cobogó de concreto (elemento vazado)  - (6x40x40cm) assentado com argamassa traço 1:4 (cimento, areia)</t>
  </si>
  <si>
    <t>ALVENARIA DE VEDAÇÃO</t>
  </si>
  <si>
    <t xml:space="preserve"> 87489 </t>
  </si>
  <si>
    <t>Alvenaria de vedação de 1/2 vez em tijolos cerâmicos (dimensões nominais: 39x19x09); assentamento em argamassa no traço 1:2:8 (cimento, cal e areia)  para parede interna</t>
  </si>
  <si>
    <t xml:space="preserve"> 73935/002 </t>
  </si>
  <si>
    <t>Alvenaria de vedação de 1 vez em tijolos cerâmicos de 08 furos (dimensões nominais: 19x19x09); assentamento em argamassa no traço 1:2:8 (cimento, cal e areia)</t>
  </si>
  <si>
    <t xml:space="preserve"> 87491 </t>
  </si>
  <si>
    <t>Alvenaria de vedação horizontal em tijolos cerâmicos Dimensões nominais: 14x19x39; assentamento em argamassa no traço 1:2:8 (cimento, cal e areia) para parede externa</t>
  </si>
  <si>
    <t xml:space="preserve"> 73988/001 </t>
  </si>
  <si>
    <t>Encunhamento (aperto de alvenaria) em tijolo cerâmicos maciços 5x10x20cm 1 vez (esp. 20cm), assentamento c/ argamassa traço1:6 (cimento e areia)</t>
  </si>
  <si>
    <t xml:space="preserve"> 79627 </t>
  </si>
  <si>
    <t>Divisória de banheiros e sanitários em granito com espessura de 2cm polido assentado com argamassa traço 1:4</t>
  </si>
  <si>
    <t>ALVENARIA DA MURETA</t>
  </si>
  <si>
    <t xml:space="preserve">Alvenaria de vedação de 1/2 vez em tijolos cerâmicos de 08 furos (dimensões nominais: 39x19x09); assentamento em argamassa no traço 1:2:8 (cimento, cal e areia) </t>
  </si>
  <si>
    <t xml:space="preserve">ESQUADRIAS </t>
  </si>
  <si>
    <t>PORTAS DE MADEIRA</t>
  </si>
  <si>
    <t xml:space="preserve"> 73910/003 </t>
  </si>
  <si>
    <t xml:space="preserve">Porta de Madeira - PM1 - 70x210, folha lisa com chapa metalica, incluso ferragens, conforme projeto de esquadrias </t>
  </si>
  <si>
    <t xml:space="preserve"> 73906/003 </t>
  </si>
  <si>
    <t>Porta de Madeira - PM2 - 80x210, com veneziana, incluso ferragens, conforme projeto de esquadrias</t>
  </si>
  <si>
    <t xml:space="preserve"> 73910/005 </t>
  </si>
  <si>
    <t>Porta de Madeira - PM3 - 80x210, barra e chapa metálica, incluso ferragens, conforme projeto de esquadrias</t>
  </si>
  <si>
    <t xml:space="preserve">Porta de Madeira - PM4 - 80x210, folha lisa com chapa metalica, incluso ferragens, conforme projeto de esquadrias </t>
  </si>
  <si>
    <t>Porta de Madeira - PM5 - 80x210, com barra e chapa metálica e visor, incluso ferragens, conforme projeto de esquadrias</t>
  </si>
  <si>
    <t>Porta de compesando de madeira - PM6 - 60x100, folha lisa revestida com laminado melamínico, incluso ferragens, conforme projeto de esquadrias</t>
  </si>
  <si>
    <t xml:space="preserve"> 00000002 </t>
  </si>
  <si>
    <t>Chapa metalica (alumínio) 0,8*0,5x 1mm para as portas - fornecimento e instalação</t>
  </si>
  <si>
    <t>FERRAGENS E ACESSÓRIOS</t>
  </si>
  <si>
    <t xml:space="preserve"> 74070/003 </t>
  </si>
  <si>
    <t>Fechadura de embutir completa, para portas internas</t>
  </si>
  <si>
    <t>PORTAS EM ALUMÍNIO</t>
  </si>
  <si>
    <t xml:space="preserve"> 74071/002 </t>
  </si>
  <si>
    <t>Porta de abrir - PA1 - 100x210 em chapa de alumínio e veneziana- conforme projeto de esquadrias, inclusive ferragens</t>
  </si>
  <si>
    <t>Porta de abrir - PA2 - 80x210 em chapa de alumínio com veneziana- conforme projeto de esquadrias, inclusive ferragens</t>
  </si>
  <si>
    <t>Porta de abrir - PA3 - 160x210 em chapa de alumínio com veneziana- conforme projeto de esquadrias, inclusive ferragens</t>
  </si>
  <si>
    <t xml:space="preserve"> 68050 </t>
  </si>
  <si>
    <t>Porta de correr - PA4 - 450x210  conforme projeto de esquadrias, inclusive ferragens</t>
  </si>
  <si>
    <t>Porta de correr - PA5 - 240x210  com vidro - conforme projeto de esquadrias, inclusive ferragens</t>
  </si>
  <si>
    <t>Porta de abrir - PA6 - 120x185 - veneziana- conforme projeto de esquadrias, inclusive ferragens</t>
  </si>
  <si>
    <t>Porta de abrir - PA7 - 160+90x210 - veneziana- conforme projeto de esquadrias, inclusive ferragens</t>
  </si>
  <si>
    <t>PORTAS DE VIDRO - PV</t>
  </si>
  <si>
    <t xml:space="preserve"> 73838/001 </t>
  </si>
  <si>
    <t xml:space="preserve">Porta de Vidro temperado - PV1 - 175x230, com ferragens, conforme projeto de esquadrias </t>
  </si>
  <si>
    <t xml:space="preserve">Porta de Vidro temperado - PV2 - 110x230, de abir,com ferragens, conforme projeto de esquadrias </t>
  </si>
  <si>
    <t>Bandeiras fixas de vidro para porta PV2, conforme projeto 175x35</t>
  </si>
  <si>
    <t xml:space="preserve">JANELAS DE ALUMÍNIO - JA </t>
  </si>
  <si>
    <t xml:space="preserve"> 68052 </t>
  </si>
  <si>
    <t>Janela de Alumínio - JA-01, 70x125, completa conforme projeto de esquadrias - Guilhotina</t>
  </si>
  <si>
    <t>Janela de Alumínio - JA-02, 110x145, completa conforme projeto de esquadrias - Guilhotina</t>
  </si>
  <si>
    <t xml:space="preserve"> 85010 </t>
  </si>
  <si>
    <t>Vidro fixo - JA-03, 140x115, completa conforme projeto de esquadrias</t>
  </si>
  <si>
    <t>Janela de Alumínio - JA-04, 140x145, completa conforme projeto de esquadrias - Guilhotina</t>
  </si>
  <si>
    <t>Janela de Alumínio - JA-05, 200x105, completa conforme projeto de esquadrias - Fixa</t>
  </si>
  <si>
    <t xml:space="preserve"> 73809/001 </t>
  </si>
  <si>
    <t>Janela de Alumínio - JA-06, 210x50, completa conforme projeto de esquadrias - Maxim-ar - incluso vidro liso incolor, espessura 6mm</t>
  </si>
  <si>
    <t>Janela de Alumínio - JA-07, 210x75, completa conforme projeto de esquadrias - Maxim-ar - incluso vidro liso incolor, espessura 6mm</t>
  </si>
  <si>
    <t>Janela de Alumínio - JA-08, 210x100, completa conforme projeto de esquadrias - Maxim-ar - incluso vidro liso incolor, espessura 6mm</t>
  </si>
  <si>
    <t>Janela de Alumínio - JA-09, 210x150, completa conforme projeto de esquadrias - Maxim-ar - incluso vidro liso incolor, espessura 6mm</t>
  </si>
  <si>
    <t>Janela de Alumínio - JA-10, 140x150, completa conforme projeto de esquadrias - Maxim-ar - incluso vidro liso incolor, espessura 6mm</t>
  </si>
  <si>
    <t>Janela de Alumínio - JA-11, 140x75, completa conforme projeto de esquadrias - Maxim-ar - incluso vidro liso incolor, espessura 6mm</t>
  </si>
  <si>
    <t>Janela de Alumínio - JA-12, 420x50, completa conforme projeto de esquadrias - Maxim-ar - incluso vidro liso incolor, espessura 6mm</t>
  </si>
  <si>
    <t>Janela de Alumínio - JA-13, 420x150, completa conforme projeto de esquadrias - Maxim-ar - incluso vidro liso incolor, espessura 6mm</t>
  </si>
  <si>
    <t>Janela de Alumínio - JA-14, 560x100, completa conforme projeto de esquadrias - Maxim-ar - incluso vidro liso incolor, espessura 6mm</t>
  </si>
  <si>
    <t>Janela de Alumínio - JA-15, 560x150, completa conforme projeto de esquadrias - Maxim-ar -incluso vidro liso incolor, espessura 6mm</t>
  </si>
  <si>
    <t>Tela de nylon de proteção- fixada na esquadria</t>
  </si>
  <si>
    <t xml:space="preserve"> 72118 </t>
  </si>
  <si>
    <t>Vidro liso temperado incolor, espessura 6mm- fornecimento e instalação</t>
  </si>
  <si>
    <t>Vidro liso temperado incolor, espessura 10mm- fornecimento e instalação</t>
  </si>
  <si>
    <t xml:space="preserve"> 85005 </t>
  </si>
  <si>
    <t>Espelho cristal esp. 4mm sem moldura de madeira</t>
  </si>
  <si>
    <t>ESQUADRIA - GRADIL METÁLICO</t>
  </si>
  <si>
    <t>C4559</t>
  </si>
  <si>
    <t>Gradil metalico e tela de aço galvanizado , inclusive pintura - fornecimento e instalação (GR1, GR2, GR3, GR4)</t>
  </si>
  <si>
    <t xml:space="preserve"> 68054 </t>
  </si>
  <si>
    <t>Portão de abrir em chapa de aço perfurada, inclusive pintura - fornecimento e instalação (PF1 e PF2)</t>
  </si>
  <si>
    <t xml:space="preserve"> 99861 </t>
  </si>
  <si>
    <t>Fechamento com chapa de aço perfurada, inclusive perfis metálicos para suporte e pintura - fornecimento e instalação</t>
  </si>
  <si>
    <t>Portão de abrir com gradil metálico e tela de aço galvanizado, inclusive pintura - fornecimento e instalação</t>
  </si>
  <si>
    <t xml:space="preserve">SISTEMAS DE COBERTURA </t>
  </si>
  <si>
    <t xml:space="preserve"> 72111 </t>
  </si>
  <si>
    <t>Estrutura metalica em tesouras</t>
  </si>
  <si>
    <t xml:space="preserve"> 9918 </t>
  </si>
  <si>
    <t>Telha Sanduiche metalica com preenchimento em PIR</t>
  </si>
  <si>
    <t xml:space="preserve"> 75220 </t>
  </si>
  <si>
    <t>Cumeeira em perfil ondulado de aço zincado</t>
  </si>
  <si>
    <t xml:space="preserve"> 72105 </t>
  </si>
  <si>
    <t>Calha em chapa metalica Nº 22 desenvolvimento de 50 cm</t>
  </si>
  <si>
    <t xml:space="preserve"> 72107 </t>
  </si>
  <si>
    <t>Rufo em chapa de aço galvanizado nr. 24, desenvolvimento 25 cm</t>
  </si>
  <si>
    <t xml:space="preserve"> 71623 </t>
  </si>
  <si>
    <t>Pingadeira (chapim) em concreto</t>
  </si>
  <si>
    <t xml:space="preserve">IMPERMEABILIZAÇÃO </t>
  </si>
  <si>
    <t xml:space="preserve">Impermeabilização com tinta betuminosa em fundações, baldrames </t>
  </si>
  <si>
    <t>REVESTIMENTOS INTERNOS E EXTERNOS</t>
  </si>
  <si>
    <t xml:space="preserve"> 87878 </t>
  </si>
  <si>
    <t>Chapisco de aderência em paredes internas, externas, vigas, platibanda e calhas</t>
  </si>
  <si>
    <t xml:space="preserve"> 87535 </t>
  </si>
  <si>
    <t xml:space="preserve">Emboço para paredes internas e externas traço 1:2:9 - preparo manual - espessura 2,0 cm </t>
  </si>
  <si>
    <t xml:space="preserve"> 87776 </t>
  </si>
  <si>
    <t xml:space="preserve">Emboço paulista para paredes externas traço 1:2:9 - preparo manual - espessura 2,5 cm </t>
  </si>
  <si>
    <t xml:space="preserve"> 75481 </t>
  </si>
  <si>
    <t>Reboco para paredes internas, externas, pórticos, vigas, traço 1:4,5  - espessura 0,5 cm</t>
  </si>
  <si>
    <t xml:space="preserve"> 87272 </t>
  </si>
  <si>
    <t>Revestimento cerâmico de paredes PEI IV- cerâmica 30 x 40 cm - incl. rejunte - conforme projeto - branca</t>
  </si>
  <si>
    <t xml:space="preserve"> 87267 </t>
  </si>
  <si>
    <t>Revestimento cerâmico de paredes PEI IV - cerâmica 10 x 10 cm - incl. rejunte - conforme projeto - azul</t>
  </si>
  <si>
    <t>Revestimento cerâmico de paredes PEI IV - cerâmica 10 x 10 cm - incl. rejunte - conforme projeto - vermelho</t>
  </si>
  <si>
    <t>Revestimento cerâmico de paredes PEI IV - cerâmica 10 x 10 cm - incl. rejunte - conforme projeto - branco</t>
  </si>
  <si>
    <t>Revestimento cerâmico de paredes PEI IV - cerâmica 10 x 10 cm - incl. rejunte - conforme projeto - amarelo</t>
  </si>
  <si>
    <t xml:space="preserve"> 73886/001 </t>
  </si>
  <si>
    <t>Roda meio em madeira (largura=10cm)</t>
  </si>
  <si>
    <t xml:space="preserve"> C4294 </t>
  </si>
  <si>
    <t>Forro de gesso acartonado estruturado - montagem e instalação</t>
  </si>
  <si>
    <t xml:space="preserve"> C4479 </t>
  </si>
  <si>
    <t>Forro em fibra mineral removível (1250x625x16mm) apoiado sobre perfil metálico "T" invertido 24mm</t>
  </si>
  <si>
    <t>SISTEMAS DE PISOS INTERNOS E EXTERNOS (PAVIMENTAÇÃO)</t>
  </si>
  <si>
    <t>PAVIMENTAÇÃO INTERNA</t>
  </si>
  <si>
    <t xml:space="preserve"> 73907/003 </t>
  </si>
  <si>
    <t>Contrapiso e=5,0cm</t>
  </si>
  <si>
    <t xml:space="preserve"> 87650 </t>
  </si>
  <si>
    <t xml:space="preserve">Camada regularizadora e=2,0cm </t>
  </si>
  <si>
    <t xml:space="preserve"> 73922/005 </t>
  </si>
  <si>
    <t>Piso cimentado desempenado com acabamento liso e=3,0cm com junta plastica acabada 1,2m</t>
  </si>
  <si>
    <t xml:space="preserve"> 72815 </t>
  </si>
  <si>
    <t>Pintura de base epoxi sobre piso</t>
  </si>
  <si>
    <t xml:space="preserve"> 87251 </t>
  </si>
  <si>
    <t xml:space="preserve">Piso cerâmico antiderrapante PEI V - 40 x 40 cm - incl. rejunte - conforme projeto </t>
  </si>
  <si>
    <t xml:space="preserve"> 87257 </t>
  </si>
  <si>
    <t xml:space="preserve">Piso cerâmico antiderrapante PEI V - 60 x 60 cm - incl. rejunte - conforme projeto </t>
  </si>
  <si>
    <t xml:space="preserve"> 72185 </t>
  </si>
  <si>
    <t>Piso vinílico em manta e=2,0mm</t>
  </si>
  <si>
    <t xml:space="preserve"> C4623 </t>
  </si>
  <si>
    <t>Piso podotátil de alerta em borracha integrado 30x30cm, assentamento com argamassa (fornecimento e assentamento)</t>
  </si>
  <si>
    <t>Piso podotátil direcional em borracha integrado 30x30cm, assentamento com argamassa (fornecimento e assentamento)</t>
  </si>
  <si>
    <t xml:space="preserve"> C2284 </t>
  </si>
  <si>
    <t xml:space="preserve">Soleira em granito cinza andorinha, L=15cm, E=2cm </t>
  </si>
  <si>
    <t xml:space="preserve"> C2285 </t>
  </si>
  <si>
    <t xml:space="preserve">Soleira em granito cinza andorinha, L=30cm, E=2cm </t>
  </si>
  <si>
    <t>PAVIMENTAÇÃO EXTERNA</t>
  </si>
  <si>
    <t>Passeio em concreto desempenado com junta plastica a cada 1,20m, e=7cm</t>
  </si>
  <si>
    <t>Rampa de acesso em concreto não estrutural</t>
  </si>
  <si>
    <t xml:space="preserve"> 73764/004 </t>
  </si>
  <si>
    <t>Pavimetação em blocos intertravado de concreto, e= 6,0cm, FCK 35MPa, assentados sobre colchão de areia</t>
  </si>
  <si>
    <t xml:space="preserve"> C4624 </t>
  </si>
  <si>
    <t>Piso tátil de alerta em placas pré-moldadas - 5MPa</t>
  </si>
  <si>
    <t>Piso tátil direcional em placas pré-moldadas - 5MPa</t>
  </si>
  <si>
    <t xml:space="preserve"> 74223/001 </t>
  </si>
  <si>
    <t xml:space="preserve">Meio -fio (guia) de concreto pré-moldado, rejuntado com argamassa, incluindo escavação e reaterro </t>
  </si>
  <si>
    <t xml:space="preserve"> 73692 </t>
  </si>
  <si>
    <t>Colchão de areia e=10cm</t>
  </si>
  <si>
    <t xml:space="preserve"> 74236/001 </t>
  </si>
  <si>
    <t>Grama batatais em placas</t>
  </si>
  <si>
    <t xml:space="preserve">PINTURA </t>
  </si>
  <si>
    <t xml:space="preserve"> C1207 </t>
  </si>
  <si>
    <t xml:space="preserve">Emassamento de paredes internas com massa acrílica - 02 demãos </t>
  </si>
  <si>
    <t>Pintura em latex acrílico 02 demãos sobre paredes internas, externas</t>
  </si>
  <si>
    <t>Pintura em latex PVA 02 demãos sobre teto</t>
  </si>
  <si>
    <t xml:space="preserve"> 74065/002 </t>
  </si>
  <si>
    <t>Pintura em esmalte sintético 02 demãos em esquadrias de madeira</t>
  </si>
  <si>
    <t xml:space="preserve"> 74065/001 </t>
  </si>
  <si>
    <t>Pintura em esmalte sintético 02 demãos em rodameio de madeira</t>
  </si>
  <si>
    <t xml:space="preserve"> 79460 </t>
  </si>
  <si>
    <t>Pintura epoxi - 02 demãos</t>
  </si>
  <si>
    <t xml:space="preserve">INSTALAÇÃO HIDRÁULICA </t>
  </si>
  <si>
    <t>TUBULAÇÕES E CONEXÕES DE PVC RÍGIDO</t>
  </si>
  <si>
    <t xml:space="preserve"> 89401 </t>
  </si>
  <si>
    <t>Tubo PVC soldável Ø 20 mm, fornecimento e instalação</t>
  </si>
  <si>
    <t xml:space="preserve"> 89446 </t>
  </si>
  <si>
    <t>Tubo PVC soldável Ø 25 mm, fornecimento e instalação</t>
  </si>
  <si>
    <t xml:space="preserve"> 89447 </t>
  </si>
  <si>
    <t>Tubo PVC soldável Ø 32 mm, fornecimento e instalação</t>
  </si>
  <si>
    <t>Tubo PVC soldável Ø 50 mm, fornecimento e instalação</t>
  </si>
  <si>
    <t>Tubo PVC soldável Ø 60 mm, fornecimento e instalação</t>
  </si>
  <si>
    <t xml:space="preserve"> 89451 </t>
  </si>
  <si>
    <t>Tubo PVC soldável Ø 75mm, fornecimento e instalação</t>
  </si>
  <si>
    <t>Tubo PVC soldável Ø 85mm, fornecimento e instalação</t>
  </si>
  <si>
    <t xml:space="preserve"> 89714 </t>
  </si>
  <si>
    <t>Tubo PVC soldável Ø 110mm, fornecimento e instalação</t>
  </si>
  <si>
    <t xml:space="preserve"> 72796 </t>
  </si>
  <si>
    <t>Adaptador soldavel com flange livre para caixa d'agua - 100mm - 4", fornecimento e instalação</t>
  </si>
  <si>
    <t xml:space="preserve"> 72795 </t>
  </si>
  <si>
    <t>Adaptador soldavel com flange livre para caixa d'agua - 85mm - 3", fornecimento e instalação</t>
  </si>
  <si>
    <t xml:space="preserve"> 72789 </t>
  </si>
  <si>
    <t>Adaptador soldavel com flange livre para caixa d'agua - 20mm - 1/2", fornecimento e instalação</t>
  </si>
  <si>
    <t>Adaptador sol. curto com bolsa-rosca para registro - 110mm - 4", fornecimento e instalação</t>
  </si>
  <si>
    <t xml:space="preserve"> 89429 </t>
  </si>
  <si>
    <t>Adaptador sol. curto com bolsa-rosca para registro - 20mm - 1/2", fornecimento e instalação</t>
  </si>
  <si>
    <t>Adaptador sol. curto com bolsa-rosca para registro - 25mm - 3/4", fornecimento e instalação</t>
  </si>
  <si>
    <t xml:space="preserve"> 89553 </t>
  </si>
  <si>
    <t>Adaptador sol. curto com bolsa-rosca para registro - 32mm - 1", fornecimento e instalação</t>
  </si>
  <si>
    <t>Adaptador sol. curto com bolsa-rosca para registro - 50mm - 1 1/2", fornecimento e instalação</t>
  </si>
  <si>
    <t xml:space="preserve"> 89610 </t>
  </si>
  <si>
    <t>Adaptador sol. curto com bolsa-rosca para registro - 60mm - 2", fornecimento e instalação</t>
  </si>
  <si>
    <t xml:space="preserve"> 89613 </t>
  </si>
  <si>
    <t>Adaptador sol. curto com bolsa-rosca para registro - 75mm - 2 1/2", fornecimento e instalação</t>
  </si>
  <si>
    <t>Adaptador sol. curto com bolsa-rosca para registro - 85mm - 3", fornecimento e instalação</t>
  </si>
  <si>
    <t xml:space="preserve"> C0497 </t>
  </si>
  <si>
    <t>Bucha de redução sold. curta 32mm - 25mm, fornecimento e instalação</t>
  </si>
  <si>
    <t xml:space="preserve"> C0501 </t>
  </si>
  <si>
    <t>Bucha de redução sold. curta 60mm - 50mm, fornecimento e instalação</t>
  </si>
  <si>
    <t xml:space="preserve"> C0500 </t>
  </si>
  <si>
    <t>Bucha de redução sold. curta 75mm - 60mm, fornecimento e instalação</t>
  </si>
  <si>
    <t xml:space="preserve"> C0505 </t>
  </si>
  <si>
    <t>Bucha de redução sold. curta 85mm - 75mm, fornecimento e instalação</t>
  </si>
  <si>
    <t xml:space="preserve"> C0508 </t>
  </si>
  <si>
    <t>Bucha de redução sold. curta 110mm - 85mm, fornecimento e instalação</t>
  </si>
  <si>
    <t xml:space="preserve"> C0492 </t>
  </si>
  <si>
    <t>Bucha de redução sold. longa 50mm-25mm, fornecimento e instalação</t>
  </si>
  <si>
    <t xml:space="preserve"> C0490 </t>
  </si>
  <si>
    <t>Bucha de redução sold. longa 50mm-32mm, fornecimento e instalação</t>
  </si>
  <si>
    <t xml:space="preserve"> C0503 </t>
  </si>
  <si>
    <t>Bucha de redução sold. longa 60mm-25mm, fornecimento e instalação</t>
  </si>
  <si>
    <t xml:space="preserve"> C0498 </t>
  </si>
  <si>
    <t>Bucha de redução sold. longa 75mm-50mm, fornecimento e instalação</t>
  </si>
  <si>
    <t xml:space="preserve"> C0504 </t>
  </si>
  <si>
    <t>Bucha de redução sold. longa 85mm-60mm, fornecimento e instalação</t>
  </si>
  <si>
    <t xml:space="preserve"> 89485 </t>
  </si>
  <si>
    <t>Joelho 45 soldável - 25mm, fornecimento e instalação</t>
  </si>
  <si>
    <t xml:space="preserve"> 89493 </t>
  </si>
  <si>
    <t>Joelho 45 soldável - 32mm, fornecimento e instalação</t>
  </si>
  <si>
    <t>Joelho 45 soldável - 50mm, fornecimento e instalação</t>
  </si>
  <si>
    <t>Joelho 45 soldável - 75mm, fornecimento e instalação</t>
  </si>
  <si>
    <t xml:space="preserve"> 89523 </t>
  </si>
  <si>
    <t>Joelho 45 soldável - 85mm, fornecimento e instalação</t>
  </si>
  <si>
    <t xml:space="preserve"> 89358 </t>
  </si>
  <si>
    <t>Joelho 90 soldável - 20mm, fornecimento e instalação</t>
  </si>
  <si>
    <t>Joelho 90 soldável - 25mm, fornecimento e instalação</t>
  </si>
  <si>
    <t>Joelho 90 soldável - 32mm, fornecimento e instalação</t>
  </si>
  <si>
    <t>Joelho 90 soldável - 50mm, fornecimento e instalação</t>
  </si>
  <si>
    <t>Joelho 90 soldável - 60mm, fornecimento e instalação</t>
  </si>
  <si>
    <t>Joelho 90 soldável - 75mm, fornecimento e instalação</t>
  </si>
  <si>
    <t>Joelho 90 soldável - 85mm, fornecimento e instalação</t>
  </si>
  <si>
    <t xml:space="preserve"> 89529 </t>
  </si>
  <si>
    <t>Joelho 90 soldável - 110mm, fornecimento e instalação</t>
  </si>
  <si>
    <t xml:space="preserve"> 89645 </t>
  </si>
  <si>
    <t>Joelho de redução 90º soldavel 32mm-25mm, fornecimento e instalação</t>
  </si>
  <si>
    <t xml:space="preserve"> 89412 </t>
  </si>
  <si>
    <t>Joelho 90 soldavel com rosca 20mm - 1/2", fornecimento e instalação</t>
  </si>
  <si>
    <t xml:space="preserve"> 90373 </t>
  </si>
  <si>
    <t>Joelho 90º soldavel com bucha de latão - 25mm - 3/4", fornecimento e instalação</t>
  </si>
  <si>
    <t>Joelho de redução 90º soldavel com bucha latão - 25mm - 1/2", fornecimento e instalação</t>
  </si>
  <si>
    <t xml:space="preserve"> 89424 </t>
  </si>
  <si>
    <t>Luva soldável com rosca 25mm - 3/4"</t>
  </si>
  <si>
    <t xml:space="preserve"> 138 </t>
  </si>
  <si>
    <t>Luva de redução soldavel com bucha latão - 25mm - 1/2", fornecimento e instalação</t>
  </si>
  <si>
    <t xml:space="preserve"> 89395 </t>
  </si>
  <si>
    <t>Tê 90 soldável - 25mm, fornecimento e instalação</t>
  </si>
  <si>
    <t xml:space="preserve"> 89443 </t>
  </si>
  <si>
    <t>Tê 90 soldável - 32mm, fornecimento e instalação</t>
  </si>
  <si>
    <t xml:space="preserve"> 89625 </t>
  </si>
  <si>
    <t>Tê 90 soldável - 50mm, fornecimento e instalação</t>
  </si>
  <si>
    <t xml:space="preserve"> 89628 </t>
  </si>
  <si>
    <t>Tê 90 soldável - 60mm, fornecimento e instalação</t>
  </si>
  <si>
    <t xml:space="preserve"> 89566 </t>
  </si>
  <si>
    <t>Tê 90 soldável - 75mm, fornecimento e instalação</t>
  </si>
  <si>
    <t>Tê 90 soldável - 85mm, fornecimento e instalação</t>
  </si>
  <si>
    <t xml:space="preserve"> 89559 </t>
  </si>
  <si>
    <t>Tê 90 soldável - 110mm, fornecimento e instalação</t>
  </si>
  <si>
    <t xml:space="preserve"> 89622 </t>
  </si>
  <si>
    <t>Tê de redução 90 soldavel - 32mm - 25mm, fornecimento e instalação</t>
  </si>
  <si>
    <t>Tê de redução 90 soldavel - 50mm - 25mm, fornecimento e instalação</t>
  </si>
  <si>
    <t xml:space="preserve"> 89626 </t>
  </si>
  <si>
    <t>Tê de redução 90 soldavel - 50mm - 32mm, fornecimento e instalação</t>
  </si>
  <si>
    <t xml:space="preserve"> 89630 </t>
  </si>
  <si>
    <t>Tê de redução 90 soldavel - 75mm - 50mm, fornecimento e instalação</t>
  </si>
  <si>
    <t>Tê de redução 90 soldavel - 75mm - 60mm, fornecimento e instalação</t>
  </si>
  <si>
    <t>Tê de redução 90 soldavel - 85mm - 60mm, fornecimento e instalação</t>
  </si>
  <si>
    <t>Tê de redução 90 soldavel - 85mm - 75mm, fornecimento e instalação</t>
  </si>
  <si>
    <t xml:space="preserve"> 89439 </t>
  </si>
  <si>
    <t>Tê redução 90º soldavel com bucha latão B central - 25mm - 1/2", fornecimento e instalação</t>
  </si>
  <si>
    <t xml:space="preserve"> 90374 </t>
  </si>
  <si>
    <t>Tê soldavel com bucha latão bolsa central - 25mm - 3/4", fornecimento e instalação</t>
  </si>
  <si>
    <t>Tê soldavel com rosca bolsa central - 20mm - 1/2"</t>
  </si>
  <si>
    <t>Tubo de descarga VDE 38mm, fornecimento e instalação</t>
  </si>
  <si>
    <t xml:space="preserve"> 3706 </t>
  </si>
  <si>
    <t>Tubo de ligação latao cromado com canopla para vaso sanitario, fornecimento e instalação</t>
  </si>
  <si>
    <t>TUBULAÇÕES E CONEXÕES - METAIS</t>
  </si>
  <si>
    <t xml:space="preserve"> 73870/004 </t>
  </si>
  <si>
    <t>Registro de esfera 1/2", fornecimento e instalação</t>
  </si>
  <si>
    <t xml:space="preserve"> 74174/001 </t>
  </si>
  <si>
    <t>Registro de gaveta com canopla cromada - 1/2", fornecimento e instalação</t>
  </si>
  <si>
    <t xml:space="preserve"> 94498 </t>
  </si>
  <si>
    <t>Registro esfera borboleta bruto PVC - 1/2", fornecimento e instalação</t>
  </si>
  <si>
    <t xml:space="preserve"> 74181/001 </t>
  </si>
  <si>
    <t>Registro bruto de gaveta 2", fornecimento e instalação</t>
  </si>
  <si>
    <t xml:space="preserve"> 74180/001 </t>
  </si>
  <si>
    <t>Registro bruto de gaveta 2 1/2", fornecimento e instalação</t>
  </si>
  <si>
    <t xml:space="preserve"> 74179/001 </t>
  </si>
  <si>
    <t>Registro bruto de gaveta 3", fornecimento e instalação</t>
  </si>
  <si>
    <t xml:space="preserve"> 74184/001 </t>
  </si>
  <si>
    <t>Registro bruto de gaveta 3/4", fornecimento e instalação</t>
  </si>
  <si>
    <t xml:space="preserve"> 74178/001 </t>
  </si>
  <si>
    <t>Registro bruto de gaveta 4", fornecimento e instalação</t>
  </si>
  <si>
    <t xml:space="preserve"> 74175/001 </t>
  </si>
  <si>
    <t>Registro de gaveta com canopla cromada 1", fornecimento e instalação</t>
  </si>
  <si>
    <t>Registro de gaveta com canopla cromada 1 1/2", fornecimento e instalação</t>
  </si>
  <si>
    <t>Registro de gaveta com canopla cromada 3/4", fornecimento e instalação</t>
  </si>
  <si>
    <t>Registro de pressão com canopla cromada 3/4", fornecimento e instalação</t>
  </si>
  <si>
    <t>DRENAGEM DE ÁGUAS PLUVIAIS</t>
  </si>
  <si>
    <t>TUBULAÇÕES E CONEXÕES DE PVC</t>
  </si>
  <si>
    <t xml:space="preserve"> 89848 </t>
  </si>
  <si>
    <t>Tubo de PVC Ø100mm, fornecimento e instalação</t>
  </si>
  <si>
    <t xml:space="preserve"> 89849 </t>
  </si>
  <si>
    <t>Tubo de PVC Ø150mm, fornecimento e instalação</t>
  </si>
  <si>
    <t xml:space="preserve"> 89811 </t>
  </si>
  <si>
    <t>Curva curta 90 - 100mm, fornecimento e instalação</t>
  </si>
  <si>
    <t xml:space="preserve"> 89746 </t>
  </si>
  <si>
    <t>Joelho 45 - 100mm, fornecimento e instalação</t>
  </si>
  <si>
    <t xml:space="preserve"> 89744 </t>
  </si>
  <si>
    <t>Joelho 90 - 100mm, fornecimento e instalação</t>
  </si>
  <si>
    <t xml:space="preserve"> 89693 </t>
  </si>
  <si>
    <t>Tê sanitario - 100mm - 100mm, fornecimento e instalação</t>
  </si>
  <si>
    <t xml:space="preserve"> 89567 </t>
  </si>
  <si>
    <t>Junção simples - 100mm - 100mm, fornecimento e instalação</t>
  </si>
  <si>
    <t>ACESSÓRIOS</t>
  </si>
  <si>
    <t xml:space="preserve"> 4283 </t>
  </si>
  <si>
    <t xml:space="preserve"> 72286 </t>
  </si>
  <si>
    <t>Caixa de areia sem grelha 80x80cm</t>
  </si>
  <si>
    <t xml:space="preserve">INSTALAÇÃO SANITÁRIA </t>
  </si>
  <si>
    <t>Tubo de PVC rígido 100mm, fornec. e instalação</t>
  </si>
  <si>
    <t xml:space="preserve"> 89711 </t>
  </si>
  <si>
    <t>Tubo de PVC rígido 40mm, fornec. e instalação</t>
  </si>
  <si>
    <t xml:space="preserve"> 89712 </t>
  </si>
  <si>
    <t>Tubo de PVC rígido 50mm, fornec. e instalação</t>
  </si>
  <si>
    <t xml:space="preserve"> 89511 </t>
  </si>
  <si>
    <t>Tubo de PVC rígido 75mm, fornec. e instalação</t>
  </si>
  <si>
    <t>Tubo de PVC rígido 150mm, fornec. e instalação</t>
  </si>
  <si>
    <t xml:space="preserve"> 90375 </t>
  </si>
  <si>
    <t>Bucha de redução PVC longa 50mm-40mm</t>
  </si>
  <si>
    <t xml:space="preserve"> 89728 </t>
  </si>
  <si>
    <t>Curva PVC 90º curta - 40mm - fornecimento e instalação</t>
  </si>
  <si>
    <t xml:space="preserve"> 89517 </t>
  </si>
  <si>
    <t>Curva PVC 90º curta - 75mm - fornecimento e instalação</t>
  </si>
  <si>
    <t>Joelho PVC 45º 100mm - fornecimento e instalação</t>
  </si>
  <si>
    <t xml:space="preserve"> 89739 </t>
  </si>
  <si>
    <t>Joelho PVC 45º 75mm - fornecimento e instalação</t>
  </si>
  <si>
    <t xml:space="preserve"> 89732 </t>
  </si>
  <si>
    <t>Joelho PVC 45º 50mm - fornecimento e instalação</t>
  </si>
  <si>
    <t xml:space="preserve"> 89726 </t>
  </si>
  <si>
    <t>Joelho PVC 45º 40mm - fornecimento e instalação</t>
  </si>
  <si>
    <t>Joelho PVC 90º 100mm - fornecimento e instalação</t>
  </si>
  <si>
    <t xml:space="preserve"> 89522 </t>
  </si>
  <si>
    <t>Joelho PVC 90º 75mm - fornecimento e instalação</t>
  </si>
  <si>
    <t xml:space="preserve"> 89731 </t>
  </si>
  <si>
    <t>Joelho PVC 90º 50mm - fornecimento e instalação</t>
  </si>
  <si>
    <t xml:space="preserve"> 89724 </t>
  </si>
  <si>
    <t>Joelho PVC 90º 40mm - fornecimento e instalação</t>
  </si>
  <si>
    <t>Joelho PVC 90 com anel para esgoto secundario - 40mm - 1 1/2" - fornecimento e instalação</t>
  </si>
  <si>
    <t xml:space="preserve"> 89569 </t>
  </si>
  <si>
    <t>Junção PVC simples 100mm-50mm - fornecimento e instalação</t>
  </si>
  <si>
    <t>Junção PVC simples 100mm-75mm - fornecimento e instalação</t>
  </si>
  <si>
    <t xml:space="preserve"> 89690 </t>
  </si>
  <si>
    <t>Junção PVC simples 100mm-100mm - fornecimento e instalação</t>
  </si>
  <si>
    <t xml:space="preserve"> 89685 </t>
  </si>
  <si>
    <t>Junção PVC simples 75mm-50mm - fornecimento e instalação</t>
  </si>
  <si>
    <t>Junção PVC simples 75mm-75mm - fornecimento e instalação</t>
  </si>
  <si>
    <t xml:space="preserve"> 89557 </t>
  </si>
  <si>
    <t>Redução excêntrica PVC 100mm-50mm - fornecimento e instalação</t>
  </si>
  <si>
    <t xml:space="preserve"> 89549 </t>
  </si>
  <si>
    <t>Redução excêntrica PVC 75mm-50mm - fornecimento e instalação</t>
  </si>
  <si>
    <t xml:space="preserve"> 89623 </t>
  </si>
  <si>
    <t>Tê PVC 45º - 40mm - fornecimento e instalação</t>
  </si>
  <si>
    <t>Tê PVC 90º - 40mm - fornecimento e instalação</t>
  </si>
  <si>
    <t xml:space="preserve"> 89696 </t>
  </si>
  <si>
    <t>Tê PVC sanitario 100mm-50mm - fornecimento e instalação</t>
  </si>
  <si>
    <t>Tê PVC sanitario 100mm-75mm - fornecimento e instalação</t>
  </si>
  <si>
    <t xml:space="preserve"> 89704 </t>
  </si>
  <si>
    <t>Tê PVC sanitario 150mm-100mm - fornecimento e instalação</t>
  </si>
  <si>
    <t xml:space="preserve"> 89784 </t>
  </si>
  <si>
    <t>Tê PVC sanitario 50mm-50mm - fornecimento e instalação</t>
  </si>
  <si>
    <t xml:space="preserve"> 89687 </t>
  </si>
  <si>
    <t>Tê PVC sanitario 75mm-75mm - fornecimento e instalação</t>
  </si>
  <si>
    <t xml:space="preserve"> 89707 </t>
  </si>
  <si>
    <t>Caixa sifonada 150x150x50mm</t>
  </si>
  <si>
    <t>Caixa sifonada 150x185x75mm</t>
  </si>
  <si>
    <t xml:space="preserve"> 74051/002 </t>
  </si>
  <si>
    <t>Caixa de gordura simples - CG 37cm</t>
  </si>
  <si>
    <t xml:space="preserve"> 72289 </t>
  </si>
  <si>
    <t>Caixa de inspeção 60x60cm</t>
  </si>
  <si>
    <t xml:space="preserve"> 74104/001 </t>
  </si>
  <si>
    <t>Caixa de passagem modulada DN 30cm</t>
  </si>
  <si>
    <t>Ralo sifonado, PVC 100x100X40mm</t>
  </si>
  <si>
    <t xml:space="preserve"> 00000076 </t>
  </si>
  <si>
    <t>Terminal de Ventilação 50mm</t>
  </si>
  <si>
    <t>Sumidouro em alvenaria 2,40 x 2,40 m</t>
  </si>
  <si>
    <t xml:space="preserve"> 74197/001 </t>
  </si>
  <si>
    <t>Fossa séptica 2,30 x 2,30 m</t>
  </si>
  <si>
    <t xml:space="preserve">LOUÇAS E METAIS </t>
  </si>
  <si>
    <t xml:space="preserve"> C4635 </t>
  </si>
  <si>
    <t>Bacia Sanitária Vogue Plus, Linha Conforto com abertura, cor Branco Gelo, código P.51,  DECA, ou equivalente p/ de descarga, com acessórios, bolsa de borracha para ligacao, tubo pvc ligacao - fornecimento e instalação</t>
  </si>
  <si>
    <t>Bacia Sanitária Convencional, código Izy P.11, DECA, ou equivalente com acessórios- fornecimento e instalação</t>
  </si>
  <si>
    <t>Bacia Convencional Studio Kids, código PI.16, para valvula de descarga, em louca branca,  assento plastico, anel de vedação, tubo pvc ligacao - fornecimento e instalacao, Deca ou equivalente</t>
  </si>
  <si>
    <t xml:space="preserve"> 40729 </t>
  </si>
  <si>
    <t>Valvula de descarga 1 1/2", com registro, acabamento em metal cromado - fornecimento e instalação</t>
  </si>
  <si>
    <t xml:space="preserve"> 86901 </t>
  </si>
  <si>
    <t>Cuba de Embutir Oval cor Branco Gelo, código L.37, DECA, ou equivalente, em bancada  ecomplementos (válvula, sifao e engate flexível cromados), exceto torneira.</t>
  </si>
  <si>
    <t xml:space="preserve"> 100852 </t>
  </si>
  <si>
    <t>Cuba industrial 50x40 profundidade 30 – HIDRONOX, ou equivalente, com sifão em metal cromado 1.1/2x1.1/2", válvula em metal cromado tipo americana 3.1/2"x1.1/2" para pia - fornecimento e instalação</t>
  </si>
  <si>
    <t xml:space="preserve"> 86936 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</si>
  <si>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</si>
  <si>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Banheira Embutir em plástico tipo PVC, 77x45x20cm, Burigotto ou equivalente</t>
  </si>
  <si>
    <t xml:space="preserve"> 86904 </t>
  </si>
  <si>
    <t>Lavatório de canto suspenso com mesa, linha Izy código L101.17, DECA ou equivalente, com válvula, sifão e engate flexivel cromados</t>
  </si>
  <si>
    <t>Lavatório pequeno Ravena/Izy cor branco gelo, com coluna suspensa, código L915 DECA ou equivalente</t>
  </si>
  <si>
    <t xml:space="preserve"> 86919 </t>
  </si>
  <si>
    <t>Tanque Grande (40 L) cor Branco Gelo, código TQ.03, DECA, ou equivalente incluso torneira cromada</t>
  </si>
  <si>
    <t xml:space="preserve"> 100860 </t>
  </si>
  <si>
    <t xml:space="preserve">Chuveiro Maxi Ducha, LORENZETTI, com Mangueira plástica/desviador para duchas elétricas, cógigo 8010-A, LORENZETTI,  ou equivalente </t>
  </si>
  <si>
    <t>C4642</t>
  </si>
  <si>
    <t>Assento Poliéster com abertura frontal Vogue Plus, Linha Conforto, cor Branco Gelo, código AP.52, DECA, ou equivalente</t>
  </si>
  <si>
    <t>00000010</t>
  </si>
  <si>
    <t>Assento plástico Izy, código AP.01, DECA</t>
  </si>
  <si>
    <t>00000016</t>
  </si>
  <si>
    <t>Papeleira Metálica Linha Izy, código 2020.C37, DECA ou equivalente</t>
  </si>
  <si>
    <t>00000007</t>
  </si>
  <si>
    <t>Ducha Higiênica com registro e derivação Izy, código 1984.C37. ACT.CR, DECA, ou equivalente</t>
  </si>
  <si>
    <t>00000062</t>
  </si>
  <si>
    <t>Torneira elétrica LorenEasy, LORENZETTI ou equivalente</t>
  </si>
  <si>
    <t>C2507</t>
  </si>
  <si>
    <t>Torneira elétrica Fortti Maxi, com mangueira plastica, código 79004, LORENZETTI ou equivalente</t>
  </si>
  <si>
    <t xml:space="preserve"> 73663 </t>
  </si>
  <si>
    <t>Torneira Acabamento para registro pequeno Linha Izy, código: 4900.C37.PQ, DECA ou equivalente (para chuveiros), Deca ou equivalente</t>
  </si>
  <si>
    <t xml:space="preserve"> 86909 </t>
  </si>
  <si>
    <t>Torneira para cozinha de mesa bica móvel Izy, código 1167.C37, DECA, ou equivalente</t>
  </si>
  <si>
    <t>Torneira de parede de uso geral para jardim ou tanque</t>
  </si>
  <si>
    <t>Torneira para lavatório de mesa bica baixa Izy, código 1193.C37, Deca ou equivalente</t>
  </si>
  <si>
    <t xml:space="preserve"> 95547 </t>
  </si>
  <si>
    <t>Dispenser Saboneteira Linha Excellence, código 7009, Melhoramentos ou equivalente</t>
  </si>
  <si>
    <t xml:space="preserve"> 95543 </t>
  </si>
  <si>
    <t>Dispenser Toalha Linha Excellence, código 7007, Melhoramentos ou equivalente.</t>
  </si>
  <si>
    <t xml:space="preserve"> 4325 </t>
  </si>
  <si>
    <t>Cabide metálico Izy, código 2060.C37, Deca ou equivalente</t>
  </si>
  <si>
    <t xml:space="preserve"> 100868 </t>
  </si>
  <si>
    <t>Barra de apoio, Linha conforto, código 2310.I.080.ESC, aço inox polido, DECA ou equivalente</t>
  </si>
  <si>
    <t xml:space="preserve"> 100869 </t>
  </si>
  <si>
    <t>Barra de apoio de canto para lavatório, aço inox polido,Celite ou equivalente</t>
  </si>
  <si>
    <t xml:space="preserve"> 100864 </t>
  </si>
  <si>
    <t>Barra de apoio de chuveiro PNE, em "L", Linha conforto código 2335.I.ESC</t>
  </si>
  <si>
    <t xml:space="preserve"> 100875 </t>
  </si>
  <si>
    <t>Cadeira articulada para banho, fornecimento e instalação</t>
  </si>
  <si>
    <t>Gancho metálico para mochilas, fornecimento e instalação</t>
  </si>
  <si>
    <t xml:space="preserve"> 74072/003 </t>
  </si>
  <si>
    <t>Barra metálica com pintura azul para proteção dos espelhos e chuveiro infantil d=1 1/4"</t>
  </si>
  <si>
    <t>INSTALAÇÃO DE GÁS COMBUSTÍVEL</t>
  </si>
  <si>
    <t xml:space="preserve"> 74138/002 </t>
  </si>
  <si>
    <t>Abrigo para Central de GLP, em concreto</t>
  </si>
  <si>
    <t xml:space="preserve"> 85014 </t>
  </si>
  <si>
    <t>Tela metálica para ventilação com requadro em alumínio</t>
  </si>
  <si>
    <t xml:space="preserve"> 73976/003 </t>
  </si>
  <si>
    <t>Tubo de Aço Galvanizado Ø 3/4", inclusive conexões</t>
  </si>
  <si>
    <t xml:space="preserve"> C1250 </t>
  </si>
  <si>
    <t>Envelopamento de concreto - 3cm</t>
  </si>
  <si>
    <t xml:space="preserve"> 00039634 </t>
  </si>
  <si>
    <t>Fita anticorrosiva 5cmx30m (2 camadas)</t>
  </si>
  <si>
    <t>Válvula esfera Ø 3/4" NPT 300</t>
  </si>
  <si>
    <t>União 3/4" NPT 300</t>
  </si>
  <si>
    <t>Niple 3/4" NPT 300</t>
  </si>
  <si>
    <t>Niple 1/2" NPT 300</t>
  </si>
  <si>
    <t xml:space="preserve"> 92659 </t>
  </si>
  <si>
    <t>Niple 1/4" NPT 300</t>
  </si>
  <si>
    <t xml:space="preserve"> 89397 </t>
  </si>
  <si>
    <t>Tê redução 3/4"x1/2"</t>
  </si>
  <si>
    <t xml:space="preserve"> C0489 </t>
  </si>
  <si>
    <t>Redução 1/2" x 1/4"</t>
  </si>
  <si>
    <t xml:space="preserve"> 96829 </t>
  </si>
  <si>
    <t xml:space="preserve">Luva de redução 3/4 x 1/2" </t>
  </si>
  <si>
    <t xml:space="preserve"> 96833 </t>
  </si>
  <si>
    <t>Luva de redução 1/4" x 1/2"</t>
  </si>
  <si>
    <t xml:space="preserve"> 104046 </t>
  </si>
  <si>
    <t>Joelho 1/2" NPT 300</t>
  </si>
  <si>
    <t xml:space="preserve"> 85120 </t>
  </si>
  <si>
    <t>Regulador 1º estagio com manometro</t>
  </si>
  <si>
    <t>Manômetro NPT 1/4", 0 a 300 psi</t>
  </si>
  <si>
    <t xml:space="preserve"> 00020185 </t>
  </si>
  <si>
    <t>Mangueira Flexivel</t>
  </si>
  <si>
    <t xml:space="preserve"> 74169/001 </t>
  </si>
  <si>
    <t>Regulador 2º estágio com registro</t>
  </si>
  <si>
    <t xml:space="preserve"> 11853 </t>
  </si>
  <si>
    <t>Placa de sinalização em pvc cod 1 - (348x348) Proibido fumar</t>
  </si>
  <si>
    <t>Placa de sinalização em pvc cod 6 - (348x348) Perigo Inflamável</t>
  </si>
  <si>
    <t>SISTEMA DE PROTEÇÃO CONTRA INCÊNDIO</t>
  </si>
  <si>
    <t xml:space="preserve"> 72553 </t>
  </si>
  <si>
    <t>Extintor ABC - 6KG</t>
  </si>
  <si>
    <t xml:space="preserve"> 72554 </t>
  </si>
  <si>
    <t>Extintor CO2 - 6KG</t>
  </si>
  <si>
    <t xml:space="preserve"> 72297 </t>
  </si>
  <si>
    <t>Cotovelo 45º galvanizado 2 1/2"</t>
  </si>
  <si>
    <t>Cotovelo 90º galvanizado 2 1/2"</t>
  </si>
  <si>
    <t xml:space="preserve"> 73976/008 </t>
  </si>
  <si>
    <t>Tubo aço carbono 2 1/2"</t>
  </si>
  <si>
    <t xml:space="preserve"> 72677 </t>
  </si>
  <si>
    <t>Niple duplo aço galvanizado 2 1/2"</t>
  </si>
  <si>
    <t xml:space="preserve"> 72715 </t>
  </si>
  <si>
    <t>Tê aço galvanizado 2 1/2"</t>
  </si>
  <si>
    <t>Tubo aço galvanizado 65mm - 2 1/2"2 1/2"</t>
  </si>
  <si>
    <t xml:space="preserve"> 1521 </t>
  </si>
  <si>
    <t>Adaptador storz - roscas internas 2 1/2"</t>
  </si>
  <si>
    <t xml:space="preserve"> 10444 </t>
  </si>
  <si>
    <t>Caixa para abrigo de mangueira - 90x60x25 cm</t>
  </si>
  <si>
    <t>Chave para conexão de mangueira tipo stroz engate rápido - dupla 1 1/2" x 1 1/2"</t>
  </si>
  <si>
    <t>Esguicho jato solido 1 1/2" 16mm</t>
  </si>
  <si>
    <t>Mangueiras de incêndio de nylon -  1 1/2" 16mm</t>
  </si>
  <si>
    <t>Niple paralelo em ferro maleavél 2 1/2"</t>
  </si>
  <si>
    <t>Redução giratória tipo Storz - 2 1/2 x 1 1/2"</t>
  </si>
  <si>
    <t xml:space="preserve"> 103019 </t>
  </si>
  <si>
    <t>Registro globo 2 1/2" 45º</t>
  </si>
  <si>
    <t>Tampão cego com corrente tipo storz 1 1/2"</t>
  </si>
  <si>
    <t xml:space="preserve"> 84798 </t>
  </si>
  <si>
    <t>Tampão de FoFo 50x50cm</t>
  </si>
  <si>
    <t xml:space="preserve"> 94499 </t>
  </si>
  <si>
    <t>Registro bruto de gaveta insutrial 2 1/2"</t>
  </si>
  <si>
    <t xml:space="preserve"> 73795/006 </t>
  </si>
  <si>
    <t>Válvula de retenção vertical 2 1/2"</t>
  </si>
  <si>
    <t>448</t>
  </si>
  <si>
    <t>União assento de ferro conico macho-femea 2 1/2"</t>
  </si>
  <si>
    <t xml:space="preserve"> 97599 </t>
  </si>
  <si>
    <t>Luminária de emergência de blocos aucônomos de LED, com autonomia de 2h</t>
  </si>
  <si>
    <t xml:space="preserve"> 72947 </t>
  </si>
  <si>
    <t>Marcação no Piso - 1 x 1m para extintor</t>
  </si>
  <si>
    <t>Marcação no Piso - 1 x 1m para hidrante</t>
  </si>
  <si>
    <t xml:space="preserve"> 13001 </t>
  </si>
  <si>
    <t>Conjunto motobomba</t>
  </si>
  <si>
    <t xml:space="preserve"> C4627 </t>
  </si>
  <si>
    <t>Placa de sinalização em pvc cod 25 - (200x200) Hidrante de incendio</t>
  </si>
  <si>
    <t xml:space="preserve"> C4628 </t>
  </si>
  <si>
    <t>Placa de sinalização em pvc cod 12 e 13- (250x125) Saída de emergência</t>
  </si>
  <si>
    <t>Placa de sinalização em pvc cod 17 - (250x125) Mensagem "Saída"</t>
  </si>
  <si>
    <t>Placa de sinalização em pvc cod 23 - (200x200) Extintor de Incêndio</t>
  </si>
  <si>
    <t>INSTALAÇÕES ELÉTRICAS - 220V</t>
  </si>
  <si>
    <t>CENTRO DE DISTRIBUIÇÃO</t>
  </si>
  <si>
    <t xml:space="preserve"> 74131/004 </t>
  </si>
  <si>
    <t>Quadro de Distribuição de embutir, completo, (para 08 disjuntores monopolares, com barramento para as fases, neutro e para proteção, metálico, pintura eletrostática epóxi cor bege, c/ porta, trinco e acessórios)</t>
  </si>
  <si>
    <t>Quadro de Distribuição de embutir, completo, (para 18 disjuntores monopolares, com barramento para as fases, neutro e para proteção, metálico, pintura eletrostática epóxi cor bege, c/ porta, trinco e acessórios)</t>
  </si>
  <si>
    <t>Quadro de Distribuição de embutir, completo, (para 24 disjuntores monopolares, com barramento para as fases, neutro e para proteção, metálico, pintura eletrostática epóxi cor bege, c/ porta, trinco e acessórios)</t>
  </si>
  <si>
    <t>Quadro de Distribuição de embutir, completo, (para 50 disjuntores monopolares, com barramento para as fases, neutro e para proteção, metálico, pintura eletrostática epóxi cor bege, c/ porta, trinco e acessórios)</t>
  </si>
  <si>
    <t xml:space="preserve"> 97362 </t>
  </si>
  <si>
    <t>Quadro de medição - fornecimento e instalação</t>
  </si>
  <si>
    <t>DISJUNTORES</t>
  </si>
  <si>
    <t xml:space="preserve"> 74130/001 </t>
  </si>
  <si>
    <t>Disjuntor unipolar termomagnético 10A</t>
  </si>
  <si>
    <t>Disjuntor unipolar termomagnético 16A</t>
  </si>
  <si>
    <t>Disjuntor unipolar termomagnético 20A</t>
  </si>
  <si>
    <t>Disjuntor unipolar termomagnético 25A</t>
  </si>
  <si>
    <t>Disjuntor unipolar termomagnético 32A</t>
  </si>
  <si>
    <t>Disjuntor unipolar termomagnético 40A</t>
  </si>
  <si>
    <t xml:space="preserve"> 74130/004 </t>
  </si>
  <si>
    <t>Disjuntor tripolar termomagnético 10A</t>
  </si>
  <si>
    <t>Disjuntor tripolar termomagnético 25A</t>
  </si>
  <si>
    <t>Disjuntor tripolar termomagnético 32A</t>
  </si>
  <si>
    <t>Disjuntor tripolar termomagnético 80A</t>
  </si>
  <si>
    <t xml:space="preserve"> 74130/006 </t>
  </si>
  <si>
    <t>Disjuntor tripolar termomagnético 175A</t>
  </si>
  <si>
    <t>Disjuntor tripolar termomagnético 225A</t>
  </si>
  <si>
    <t xml:space="preserve"> C4531 </t>
  </si>
  <si>
    <t>Interruptor bipolar DR - 100A</t>
  </si>
  <si>
    <t xml:space="preserve"> C4530 </t>
  </si>
  <si>
    <t>Interruptor bipolar DR - 25A</t>
  </si>
  <si>
    <t>Interruptor bipolar DR -63A</t>
  </si>
  <si>
    <t>Interruptor bipolar DR -80A</t>
  </si>
  <si>
    <t xml:space="preserve"> C4562 </t>
  </si>
  <si>
    <t>Dispositivo de proteção contra surto - 175V - 40KA</t>
  </si>
  <si>
    <t>Dispositivo de proteção contra surto - 175V - 80KA</t>
  </si>
  <si>
    <t>ELETRODUTOS E ACESSÓRIOS</t>
  </si>
  <si>
    <t xml:space="preserve"> 72934 </t>
  </si>
  <si>
    <t>Eletroduto PVC flexível corrugado reforçado, Ø20mm (DN 3/4"), inclusive conexões</t>
  </si>
  <si>
    <t xml:space="preserve"> 72935 </t>
  </si>
  <si>
    <t>Eletroduto PVC flexível corrugado reforçado, Ø25mm (DN 1"), inclusive conexões</t>
  </si>
  <si>
    <t xml:space="preserve"> 72933 </t>
  </si>
  <si>
    <t>Eletroduto PVC flexível corrugado reforçado, Ø16mm (DN 1/2"), inclusive conexões</t>
  </si>
  <si>
    <t xml:space="preserve"> 72936 </t>
  </si>
  <si>
    <t>Eletroduto PVC flexível corrugado reforçado, Ø32mm (DN 1 1/4"), inclusive conexões</t>
  </si>
  <si>
    <t xml:space="preserve"> 55865 </t>
  </si>
  <si>
    <t>Eletroduto PVC flexível rigido roscavel, Ø40mm (DN 1 1/2"), inclusive conexões</t>
  </si>
  <si>
    <t xml:space="preserve"> 55866 </t>
  </si>
  <si>
    <t>Eletroduto PVC flexível rigido roscavel, Ø50mm (DN 2"), inclusive conexões</t>
  </si>
  <si>
    <t xml:space="preserve"> 72309 </t>
  </si>
  <si>
    <t>Eletroduto Aço Galvanizado DN 25mm (1"), inclusive conexões</t>
  </si>
  <si>
    <t xml:space="preserve"> 72310 </t>
  </si>
  <si>
    <t>Eletroduto Aço Galvanizado DN 32mm (1 1/4"), inclusive conexões</t>
  </si>
  <si>
    <t xml:space="preserve"> 72311 </t>
  </si>
  <si>
    <t>Eletroduto Aço Galvanizado DN 100mm (2"), inclusive conexões</t>
  </si>
  <si>
    <t xml:space="preserve"> 72312 </t>
  </si>
  <si>
    <t>Eletroduto Aço Galvanizado DN 62mm (2 1/2"), inclusive conexões</t>
  </si>
  <si>
    <t xml:space="preserve"> 72316 </t>
  </si>
  <si>
    <t>Eletroduto Aço Galvanizado DN 125mm (3"), inclusive conexões</t>
  </si>
  <si>
    <t>Caixa de passagem 30x30cm em alvenaria com tampa de ferro fundido tipo leve</t>
  </si>
  <si>
    <t xml:space="preserve"> 83447 </t>
  </si>
  <si>
    <t>Caixa de passagem 40x40cm em alvenaria com tampa de ferro fundido tipo leve</t>
  </si>
  <si>
    <t xml:space="preserve"> 83443 </t>
  </si>
  <si>
    <t>Caixa inspeção aterramento 250x250x400mm</t>
  </si>
  <si>
    <t xml:space="preserve"> 83387 </t>
  </si>
  <si>
    <t>Caixa de Passagem PVC 4x2" - fornecimento e instalaçao</t>
  </si>
  <si>
    <t xml:space="preserve"> 83386 </t>
  </si>
  <si>
    <t>Caixa de Passagem PVC 4x4" - fornecimento e instalaçao</t>
  </si>
  <si>
    <t xml:space="preserve"> 83388 </t>
  </si>
  <si>
    <t>Caixa de passage PVC Octogonal 3" - fornecimento e instalação</t>
  </si>
  <si>
    <t>CABOS E FIOS (CONDUTORES)</t>
  </si>
  <si>
    <t xml:space="preserve"> 73860/008 </t>
  </si>
  <si>
    <t>Condutor de cobre unipolar, isolação em PVC/70ºC, camada de proteção em PVC, não propagador de chamas, classe de tensão 750V, encordoamento classe 5, flexível, com a seguinte seção nominal: #2,5 mm²</t>
  </si>
  <si>
    <t xml:space="preserve"> 73860/009 </t>
  </si>
  <si>
    <t>Condutor de cobre unipolar, isolação em PVC/70ºC, camada de proteção em PVC, não propagador de chamas, classe de tensão 750V, encordoamento classe 5, flexível, com a seguinte seção nominal: #4 mm²</t>
  </si>
  <si>
    <t xml:space="preserve"> 73860/010 </t>
  </si>
  <si>
    <t>Condutor de cobre unipolar, isolação em PVC/70ºC, camada de proteção em PVC, não propagador de chamas, classe de tensão 750V, encordoamento classe 5, flexível, com a seguinte seção nominal: #6 mm²</t>
  </si>
  <si>
    <t xml:space="preserve"> 73860/011 </t>
  </si>
  <si>
    <t>Condutor de cobre unipolar, isolação em PVC/70ºC, camada de proteção em PVC, não propagador de chamas, classe de tensão 750V, encordoamento classe 5, flexível, com a seguinte seção nominal: #10 mm²</t>
  </si>
  <si>
    <t xml:space="preserve"> 73860/012 </t>
  </si>
  <si>
    <t>Condutor de cobre unipolar, isolação em PVC/70ºC, camada de proteção em PVC, não propagador de chamas, classe de tensão 750V, encordoamento classe 5, flexível, com a seguinte seção nominal: #16 mm²</t>
  </si>
  <si>
    <t xml:space="preserve"> 73860/013 </t>
  </si>
  <si>
    <t>Condutor de cobre unipolar, isolação em PVC/70ºC, camada de proteção em PVC, não propagador de chamas, classe de tensão 750V, encordoamento classe 5, flexível, com a seguinte seção nominal: #25 mm²</t>
  </si>
  <si>
    <t xml:space="preserve"> 73860/022 </t>
  </si>
  <si>
    <t>Condutor de cobre unipolar, isolação em PVC/70ºC, camada de proteção em PVC, não propagador de chamas, classe de tensão 750V, encordoamento classe 5, flexível, com a seguinte seção nominal: #35 mm²</t>
  </si>
  <si>
    <t xml:space="preserve"> 73860/014 </t>
  </si>
  <si>
    <t>Condutor de cobre unipolar, isolação em PVC/70ºC, camada de proteção em PVC, não propagador de chamas, classe de tensão 750V, encordoamento classe 5, flexível, com a seguinte seção nominal: #50 mm²</t>
  </si>
  <si>
    <t xml:space="preserve"> 73860/015 </t>
  </si>
  <si>
    <t>Condutor de cobre unipolar, isolação em PVC/70ºC, camada de proteção em PVC, não propagador de chamas, classe de tensão 750V, encordoamento classe 5, flexível, com a seguinte seção nominal: #70 mm²</t>
  </si>
  <si>
    <t xml:space="preserve"> 73860/016 </t>
  </si>
  <si>
    <t>Condutor de cobre unipolar, isolação em PVC/70ºC, camada de proteção em PVC, não propagador de chamas, classe de tensão 750V, encordoamento classe 5, flexível, com a seguinte seção nominal: #95 mm²</t>
  </si>
  <si>
    <t xml:space="preserve"> C0525 </t>
  </si>
  <si>
    <t>Condutor de cobre unipolar, isolação em PVC/70ºC, camada de proteção em PVC, não propagador de chamas, classe de tensão 750V, encordoamento classe 5, flexível, com a seguinte seção nominal: #120 mm²</t>
  </si>
  <si>
    <t>ELETROCALHAS</t>
  </si>
  <si>
    <t xml:space="preserve"> C1158 </t>
  </si>
  <si>
    <t>Eletrocalha lisa tipo U 50x50mm com tampa, inclusive conexões</t>
  </si>
  <si>
    <t xml:space="preserve"> C1161 </t>
  </si>
  <si>
    <t>Eletrocalha lisa tipo U 75x50mm com tampa, inclusive conexões</t>
  </si>
  <si>
    <t>Eletrocalha lisa tipo U 75x75mm com tampa, inclusive conexões</t>
  </si>
  <si>
    <t xml:space="preserve"> C1160 </t>
  </si>
  <si>
    <t>Eletrocalha lisa tipo U 100x50mm com tampa, inclusive conexões</t>
  </si>
  <si>
    <t xml:space="preserve"> C1155 </t>
  </si>
  <si>
    <t>Eletrocalha lisa tipo U 100x100mm com tampa, inclusive conexões</t>
  </si>
  <si>
    <t xml:space="preserve"> C1154 </t>
  </si>
  <si>
    <t>Eletrocalha lisa tipo U 150x50mm com tampa, inclusive conexões</t>
  </si>
  <si>
    <t>Eletrocalha lisa tipo U 200x50mm com tampa, inclusive conexões</t>
  </si>
  <si>
    <t xml:space="preserve"> 8695 </t>
  </si>
  <si>
    <t>Suporte vertical eletrocalha 120x146mm</t>
  </si>
  <si>
    <t>Suporte vertical eletrocalha 120x160mm</t>
  </si>
  <si>
    <t>Suporte vertical eletrocalha 70x125mm</t>
  </si>
  <si>
    <t>Suporte vertical eletrocalha 70x81mm</t>
  </si>
  <si>
    <t>Suporte vertical eletrocalha 70x96mm</t>
  </si>
  <si>
    <t>Suporte vertical eletrocalha 95x114mm</t>
  </si>
  <si>
    <t xml:space="preserve"> 9524 </t>
  </si>
  <si>
    <t>Tala plana perfurada 50mm</t>
  </si>
  <si>
    <t xml:space="preserve"> 9519 </t>
  </si>
  <si>
    <t>Tala plana perfurada 75mm</t>
  </si>
  <si>
    <t>Tala plana perfurada 100mm</t>
  </si>
  <si>
    <t>ILUMINAÇÃO E TOMADAS</t>
  </si>
  <si>
    <t xml:space="preserve"> 83540 </t>
  </si>
  <si>
    <t>Tomada universal, circular, 2P+T, 10A, cor branca, completa</t>
  </si>
  <si>
    <t xml:space="preserve"> 83566 </t>
  </si>
  <si>
    <t>Tomada universal, circular, 2P+T, 20A, cor branca, completa</t>
  </si>
  <si>
    <t xml:space="preserve"> 72334 </t>
  </si>
  <si>
    <t>Interruptor 1 tecla paralela</t>
  </si>
  <si>
    <t xml:space="preserve"> 83466 </t>
  </si>
  <si>
    <t>Interruptor 1 tecla paralela e tomada</t>
  </si>
  <si>
    <t xml:space="preserve"> 72331 </t>
  </si>
  <si>
    <t>Interruptor 1 tecla simples</t>
  </si>
  <si>
    <t xml:space="preserve"> 72332 </t>
  </si>
  <si>
    <t>Interruptor 2 teclas simples</t>
  </si>
  <si>
    <t xml:space="preserve"> 73953/006 </t>
  </si>
  <si>
    <t>Luminárias sobrepor 2x36W completa</t>
  </si>
  <si>
    <t>C1661</t>
  </si>
  <si>
    <t>Luminárias embutir 2x16W completa</t>
  </si>
  <si>
    <t>C1638</t>
  </si>
  <si>
    <t>Luminárias embutir 2x36W completa</t>
  </si>
  <si>
    <t xml:space="preserve"> C4540 </t>
  </si>
  <si>
    <t>Luminária com aletas embutir 2x36 completa</t>
  </si>
  <si>
    <t xml:space="preserve"> C4412 </t>
  </si>
  <si>
    <t>Luminária de piso, com lâmpada vapor metálico 70W</t>
  </si>
  <si>
    <t xml:space="preserve"> C2045 </t>
  </si>
  <si>
    <t>Projetor com lâmpada de vapor metálico 150W</t>
  </si>
  <si>
    <t>Projetor com lâmpada de vapor metálico 250W</t>
  </si>
  <si>
    <t xml:space="preserve"> 74041/001 </t>
  </si>
  <si>
    <t>Arandelas de sobrepor com 1 lâmpada fluorescente compacta de 60W</t>
  </si>
  <si>
    <t>INSTALAÇÕES DE CLIMATIZAÇÃO</t>
  </si>
  <si>
    <t>Tubo PVC soldável Ø 25 mm, inclusive conexões</t>
  </si>
  <si>
    <t>Joelho 45 - 25mm, fornecimento e instalação</t>
  </si>
  <si>
    <t>Joelho 90 - 25mm, fornecimento e instalação</t>
  </si>
  <si>
    <t>Caixa de areia 40x40x40 com fundo de brita nº 1</t>
  </si>
  <si>
    <t>EQUIPAMENTOS PASSIVOS</t>
  </si>
  <si>
    <t xml:space="preserve"> C4175 </t>
  </si>
  <si>
    <t>Switch de 48 portas</t>
  </si>
  <si>
    <t>C4568</t>
  </si>
  <si>
    <t>Guias de cabos simples</t>
  </si>
  <si>
    <t>Guia de Cabos Vertical</t>
  </si>
  <si>
    <t xml:space="preserve"> 608 </t>
  </si>
  <si>
    <t>Perfil de montagem</t>
  </si>
  <si>
    <t xml:space="preserve"> C4568 </t>
  </si>
  <si>
    <t>Anel organizador de cabos</t>
  </si>
  <si>
    <t xml:space="preserve"> C4567 </t>
  </si>
  <si>
    <t>Bandeja deslizante perfurada</t>
  </si>
  <si>
    <t xml:space="preserve"> I6828 </t>
  </si>
  <si>
    <t>Mini-rack de parede 19" x 8u x 450mm - fornecimento e instalação</t>
  </si>
  <si>
    <t xml:space="preserve"> 609 </t>
  </si>
  <si>
    <t>Access Point Wireless 2.4 GHz - 300Mpbs - fornecimento e instalação</t>
  </si>
  <si>
    <t>CABOS EM PAR TRANÇADOS</t>
  </si>
  <si>
    <t xml:space="preserve"> C4533 </t>
  </si>
  <si>
    <t>Cabo UTP -6 (24AWG)</t>
  </si>
  <si>
    <t xml:space="preserve"> C0544 </t>
  </si>
  <si>
    <t>Cabo coaxial</t>
  </si>
  <si>
    <t>CABOS DE CONEXÃO</t>
  </si>
  <si>
    <t xml:space="preserve"> C4526 </t>
  </si>
  <si>
    <t>Cabos de conexões – Patch cord categoria 6  - 2,5 metros</t>
  </si>
  <si>
    <t>TOMADAS</t>
  </si>
  <si>
    <t xml:space="preserve"> 98307 </t>
  </si>
  <si>
    <t>Tomada modular RJ-45 Categoria 6 (completa)</t>
  </si>
  <si>
    <t xml:space="preserve"> 92022 </t>
  </si>
  <si>
    <t>Conector de TV Tipo F (Coaxial) com placa</t>
  </si>
  <si>
    <t xml:space="preserve"> 8507 </t>
  </si>
  <si>
    <t>Central PABX 24 portas</t>
  </si>
  <si>
    <t>CAIXAS E ACESSÓRIOS</t>
  </si>
  <si>
    <t>Caixa de passagem em alvenaria 30x30x12 com tampa de ferro fundido</t>
  </si>
  <si>
    <t>Caixa de passagem PVC 4x2" - fornecimento e instalação</t>
  </si>
  <si>
    <t>Eletroduto PVC flexivel 1", inclusive conexões</t>
  </si>
  <si>
    <t>Eletroduto PVC flexivel 3/4", inclusive conexões</t>
  </si>
  <si>
    <t>Eletroduto Aço Galvanizado , Ø 1", fornecimento e instalação</t>
  </si>
  <si>
    <t>Eletroduto Aço Galvanizado , Ø 1.1/4", fornecimento e instalação</t>
  </si>
  <si>
    <t>Eletroduto Aço Galvanizado , Ø 2", fornecimento e instalação</t>
  </si>
  <si>
    <t>Eletrocalha lisa com tampa 100 x 50 mm, inclusive conexões</t>
  </si>
  <si>
    <t>SISTEMA DE EXAUSTÃO MECÂNICA</t>
  </si>
  <si>
    <t xml:space="preserve"> 8445 </t>
  </si>
  <si>
    <t>Coifa de Centro em Aço Inox de 1500x1000x600</t>
  </si>
  <si>
    <t>Duto de ligação 1000 X 0.80mm</t>
  </si>
  <si>
    <t>Chapéu chines em aluminio</t>
  </si>
  <si>
    <t>C1354</t>
  </si>
  <si>
    <t>Exaustor mecânico para banheiro 80m3/h com duto flexível - kit</t>
  </si>
  <si>
    <t>SISTEMA DE PROTEÇÃO CONTRA DESCARGAS ATMOSFÉRICAS (SPDA)</t>
  </si>
  <si>
    <t xml:space="preserve"> 68070 </t>
  </si>
  <si>
    <t>Pára-raios tipo Franklin em aço inox 3 pontas em haste de 3 m. x 1.1/2" tipo simples</t>
  </si>
  <si>
    <t>Vergalhão CA - 25 # 10 mm2</t>
  </si>
  <si>
    <t xml:space="preserve"> C0860 </t>
  </si>
  <si>
    <t>Conector mini-Bar em bronze estanhado Tel-583</t>
  </si>
  <si>
    <t>Parafuso fenda em aço inox 4,2 x 32mm e bucha de nylon</t>
  </si>
  <si>
    <t xml:space="preserve"> 11006 </t>
  </si>
  <si>
    <t>Presilha em latão</t>
  </si>
  <si>
    <t>00000013</t>
  </si>
  <si>
    <t>Caixa de equalização de potências 200x200mm em aço com barramento, expessura  6 mm</t>
  </si>
  <si>
    <t xml:space="preserve"> 73962/013 </t>
  </si>
  <si>
    <t>Escavação de vala para aterramento</t>
  </si>
  <si>
    <t xml:space="preserve"> 68069 </t>
  </si>
  <si>
    <t>Haste tipo coopperweld 5/8" x 2,40m.</t>
  </si>
  <si>
    <t xml:space="preserve"> 72251 </t>
  </si>
  <si>
    <t>Cabo de cobre nu 16 mm2</t>
  </si>
  <si>
    <t xml:space="preserve"> 72253 </t>
  </si>
  <si>
    <t>Cabo de cobre nu 35 mm2</t>
  </si>
  <si>
    <t xml:space="preserve"> 72254 </t>
  </si>
  <si>
    <t>Cabo de cobre nu 50 mm2</t>
  </si>
  <si>
    <t>Caixa de inspeção, PVC de 12", com tampa de ferro fundido,conforme detalhe no projeto</t>
  </si>
  <si>
    <t>Conector de bronze para haste de 5/8" e cabo de 50 mm²</t>
  </si>
  <si>
    <t>SERVIÇOS COMPLEMENTARES</t>
  </si>
  <si>
    <t>GERAIS</t>
  </si>
  <si>
    <t>Conjunto de mastros para bandeiras em tubo ferro galvanizado telescópico (alt= 7m (3mx2" + 4mx1 1/2")</t>
  </si>
  <si>
    <t xml:space="preserve"> C4065 </t>
  </si>
  <si>
    <t>Bancada em granito cinza andorinha - espessura 2cm, conforme projeto</t>
  </si>
  <si>
    <t>Prateleira,acabamentos em granito cinza andorinha - espessura 2cm, conforme projeto</t>
  </si>
  <si>
    <t xml:space="preserve"> C2910 </t>
  </si>
  <si>
    <t xml:space="preserve">Prateleiras e escaninhos em mdf </t>
  </si>
  <si>
    <t xml:space="preserve"> C0361 </t>
  </si>
  <si>
    <t>Bancos de concreto</t>
  </si>
  <si>
    <t>Banco e acabamento em granito</t>
  </si>
  <si>
    <t xml:space="preserve"> C1869 </t>
  </si>
  <si>
    <t>Peitoril em granito cinza, largura=17,00cm espessura variável e pingadeira</t>
  </si>
  <si>
    <t>CAIXA DÁGUA - 30.000L</t>
  </si>
  <si>
    <t>I048</t>
  </si>
  <si>
    <t>Alça de içamento</t>
  </si>
  <si>
    <t xml:space="preserve"> 044 </t>
  </si>
  <si>
    <t>Suporte de luz piloto</t>
  </si>
  <si>
    <t xml:space="preserve"> 045 </t>
  </si>
  <si>
    <t>Suporte para cinto de segurança</t>
  </si>
  <si>
    <t xml:space="preserve"> 046 </t>
  </si>
  <si>
    <t>Suporte para Pára-raio</t>
  </si>
  <si>
    <t xml:space="preserve"> 73665 </t>
  </si>
  <si>
    <t>Escada interna e externa tipo marinheiro, inclusive pintura</t>
  </si>
  <si>
    <t xml:space="preserve"> 84863 </t>
  </si>
  <si>
    <t>Guarda corpo de 1,0m de altura</t>
  </si>
  <si>
    <t xml:space="preserve"> I053 </t>
  </si>
  <si>
    <t>Chapa de aço carbono de alta resistência a corrosão e de qualidade estrutural e solda interna e externa, para confecção do reservatorioconforme projeto</t>
  </si>
  <si>
    <t xml:space="preserve"> 049 </t>
  </si>
  <si>
    <t>Sistema de ancoragem com 6 nichos, conforme projeto</t>
  </si>
  <si>
    <t xml:space="preserve"> C1520 </t>
  </si>
  <si>
    <t>Preparo de superfície: jateamento abrasivo ao metal branco (interno e externo), padrão AS 3.</t>
  </si>
  <si>
    <t>Acabamento interno: duas demãos de espessura seca de primer Epóxi</t>
  </si>
  <si>
    <t>Acabamento externo: uma demão de espessura seca de primer Epóxi</t>
  </si>
  <si>
    <t xml:space="preserve"> C4409 </t>
  </si>
  <si>
    <t>Pintura Externa: uma demão de poliuretano na cor amarelo</t>
  </si>
  <si>
    <t>1.1</t>
  </si>
  <si>
    <t>1.2</t>
  </si>
  <si>
    <t>1.3</t>
  </si>
  <si>
    <t>1.4</t>
  </si>
  <si>
    <t>1.5</t>
  </si>
  <si>
    <t>1.6</t>
  </si>
  <si>
    <t>1.7</t>
  </si>
  <si>
    <t>1.8</t>
  </si>
  <si>
    <t>2.1.4</t>
  </si>
  <si>
    <t>2.3</t>
  </si>
  <si>
    <t>2.3.1</t>
  </si>
  <si>
    <t>2.3.2</t>
  </si>
  <si>
    <t>2.3.3</t>
  </si>
  <si>
    <t>3.1.4</t>
  </si>
  <si>
    <t>3.1.5</t>
  </si>
  <si>
    <t>3.2.4</t>
  </si>
  <si>
    <t>3.3.4</t>
  </si>
  <si>
    <t>3.3.5</t>
  </si>
  <si>
    <t>3.3.6</t>
  </si>
  <si>
    <t>3.4.4</t>
  </si>
  <si>
    <t>3.4.5</t>
  </si>
  <si>
    <t>3.4.6</t>
  </si>
  <si>
    <t>3.5</t>
  </si>
  <si>
    <t>3.5.1</t>
  </si>
  <si>
    <t>3.5.2</t>
  </si>
  <si>
    <t>3.5.3</t>
  </si>
  <si>
    <t>3.5.4</t>
  </si>
  <si>
    <t>4.2</t>
  </si>
  <si>
    <t>4.2.1</t>
  </si>
  <si>
    <t>4.2.2</t>
  </si>
  <si>
    <t>4.2.3</t>
  </si>
  <si>
    <t>4.2.4</t>
  </si>
  <si>
    <t>4.3</t>
  </si>
  <si>
    <t>4.3.1</t>
  </si>
  <si>
    <t>4.4</t>
  </si>
  <si>
    <t>4.4.1</t>
  </si>
  <si>
    <t>4.4.2</t>
  </si>
  <si>
    <t>4.4.3</t>
  </si>
  <si>
    <t>4.4.4</t>
  </si>
  <si>
    <t>5.2.2</t>
  </si>
  <si>
    <t>5.2.3</t>
  </si>
  <si>
    <t>5.2.4</t>
  </si>
  <si>
    <t>5.2.5</t>
  </si>
  <si>
    <t>6.1.1</t>
  </si>
  <si>
    <t>6.1.2</t>
  </si>
  <si>
    <t>6.1.3</t>
  </si>
  <si>
    <t>6.1.4</t>
  </si>
  <si>
    <t>6.1.5</t>
  </si>
  <si>
    <t>6.1.6</t>
  </si>
  <si>
    <t>6.1.7</t>
  </si>
  <si>
    <t>6.2.1</t>
  </si>
  <si>
    <t>6.3.1</t>
  </si>
  <si>
    <t>6.3.2</t>
  </si>
  <si>
    <t>6.3.3</t>
  </si>
  <si>
    <t>6.3.4</t>
  </si>
  <si>
    <t>6.3.5</t>
  </si>
  <si>
    <t>6.3.6</t>
  </si>
  <si>
    <t>6.3.7</t>
  </si>
  <si>
    <t>6.4</t>
  </si>
  <si>
    <t>6.4.1</t>
  </si>
  <si>
    <t>6.4.2</t>
  </si>
  <si>
    <t>6.4.3</t>
  </si>
  <si>
    <t>6.5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</si>
  <si>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</si>
  <si>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</si>
  <si>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</si>
  <si>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</si>
  <si>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</si>
  <si>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</si>
  <si>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</si>
  <si>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</si>
  <si>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6.5.9</t>
  </si>
  <si>
    <t>6.5.10</t>
  </si>
  <si>
    <t>6.5.11</t>
  </si>
  <si>
    <t>6.5.12</t>
  </si>
  <si>
    <t>6.5.13</t>
  </si>
  <si>
    <t>6.5.14</t>
  </si>
  <si>
    <t>6.5.15</t>
  </si>
  <si>
    <t>6.5.16</t>
  </si>
  <si>
    <t>6.6</t>
  </si>
  <si>
    <t>6.6.1</t>
  </si>
  <si>
    <t>6.6.2</t>
  </si>
  <si>
    <t>6.6.3</t>
  </si>
  <si>
    <t>6.7</t>
  </si>
  <si>
    <t>6.7.1</t>
  </si>
  <si>
    <t>6.7.2</t>
  </si>
  <si>
    <t>6.7.3</t>
  </si>
  <si>
    <t>6.7.4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</si>
  <si>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</si>
  <si>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</si>
  <si>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</si>
  <si>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</si>
  <si>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</si>
  <si>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</si>
  <si>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</si>
  <si>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</si>
  <si>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</si>
  <si>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</si>
  <si>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</si>
  <si>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</si>
  <si>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</si>
  <si>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</si>
  <si>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</si>
  <si>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</si>
  <si>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</si>
  <si>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</si>
  <si>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</si>
  <si>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</si>
  <si>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</si>
  <si>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</si>
  <si>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</si>
  <si>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</si>
  <si>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</si>
  <si>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</si>
  <si>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</si>
  <si>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</si>
  <si>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</si>
  <si>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11.3</t>
  </si>
  <si>
    <t>11.5</t>
  </si>
  <si>
    <t>11.6</t>
  </si>
  <si>
    <t>12.1.3</t>
  </si>
  <si>
    <t>12.1.4</t>
  </si>
  <si>
    <t>12.1.5</t>
  </si>
  <si>
    <t>12.1.6</t>
  </si>
  <si>
    <t>12.1.7</t>
  </si>
  <si>
    <t>12.1.8</t>
  </si>
  <si>
    <t>12.1.9</t>
  </si>
  <si>
    <t>12.1.10</t>
  </si>
  <si>
    <t>12.1.11</t>
  </si>
  <si>
    <t>12.1.12</t>
  </si>
  <si>
    <t>12.1.13</t>
  </si>
  <si>
    <t>12.1.14</t>
  </si>
  <si>
    <t>12.1.15</t>
  </si>
  <si>
    <t>12.1.16</t>
  </si>
  <si>
    <t>12.1.17</t>
  </si>
  <si>
    <t>12.1.18</t>
  </si>
  <si>
    <t>12.1.19</t>
  </si>
  <si>
    <t>12.1.20</t>
  </si>
  <si>
    <t>12.1.21</t>
  </si>
  <si>
    <t>12.1.22</t>
  </si>
  <si>
    <t>12.1.23</t>
  </si>
  <si>
    <t>12.1.24</t>
  </si>
  <si>
    <t>12.1.25</t>
  </si>
  <si>
    <t>12.1.26</t>
  </si>
  <si>
    <t>12.1.27</t>
  </si>
  <si>
    <t>12.1.28</t>
  </si>
  <si>
    <t>12.1.29</t>
  </si>
  <si>
    <t>12.1.30</t>
  </si>
  <si>
    <t>12.1.31</t>
  </si>
  <si>
    <t>12.1.32</t>
  </si>
  <si>
    <t>12.1.33</t>
  </si>
  <si>
    <t>12.1.34</t>
  </si>
  <si>
    <t>12.1.35</t>
  </si>
  <si>
    <t>12.1.36</t>
  </si>
  <si>
    <t>12.1.37</t>
  </si>
  <si>
    <t>12.1.38</t>
  </si>
  <si>
    <t>12.1.39</t>
  </si>
  <si>
    <t>12.1.40</t>
  </si>
  <si>
    <t>12.1.41</t>
  </si>
  <si>
    <t>12.1.42</t>
  </si>
  <si>
    <t>12.1.43</t>
  </si>
  <si>
    <t>12.1.44</t>
  </si>
  <si>
    <t>12.1.45</t>
  </si>
  <si>
    <t>12.1.46</t>
  </si>
  <si>
    <t>12.1.47</t>
  </si>
  <si>
    <t>12.1.48</t>
  </si>
  <si>
    <t>12.1.49</t>
  </si>
  <si>
    <t>12.1.50</t>
  </si>
  <si>
    <t>12.1.51</t>
  </si>
  <si>
    <t>12.1.52</t>
  </si>
  <si>
    <t>12.1.53</t>
  </si>
  <si>
    <t>12.1.54</t>
  </si>
  <si>
    <t>12.1.55</t>
  </si>
  <si>
    <t>12.1.56</t>
  </si>
  <si>
    <t>12.1.57</t>
  </si>
  <si>
    <t>12.1.58</t>
  </si>
  <si>
    <t>12.1.59</t>
  </si>
  <si>
    <t>12.1.60</t>
  </si>
  <si>
    <t>12.1.61</t>
  </si>
  <si>
    <t>12.1.62</t>
  </si>
  <si>
    <t>12.1.63</t>
  </si>
  <si>
    <t>12.1.64</t>
  </si>
  <si>
    <t>12.1.65</t>
  </si>
  <si>
    <t>12.1.66</t>
  </si>
  <si>
    <t>12.1.67</t>
  </si>
  <si>
    <t>12.2.2</t>
  </si>
  <si>
    <t>12.2.3</t>
  </si>
  <si>
    <t>12.2.4</t>
  </si>
  <si>
    <t>12.2.5</t>
  </si>
  <si>
    <t>12.2.6</t>
  </si>
  <si>
    <t>12.2.7</t>
  </si>
  <si>
    <t>12.2.8</t>
  </si>
  <si>
    <t>12.2.9</t>
  </si>
  <si>
    <t>12.2.10</t>
  </si>
  <si>
    <t>12.2.11</t>
  </si>
  <si>
    <t>12.2.12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</si>
  <si>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</si>
  <si>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</si>
  <si>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</si>
  <si>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</si>
  <si>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</si>
  <si>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</si>
  <si>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</si>
  <si>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</si>
  <si>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</si>
  <si>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</si>
  <si>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</si>
  <si>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</si>
  <si>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</si>
  <si>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</si>
  <si>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</si>
  <si>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</si>
  <si>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</si>
  <si>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</si>
  <si>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</si>
  <si>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</si>
  <si>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</si>
  <si>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</si>
  <si>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</si>
  <si>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</si>
  <si>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</si>
  <si>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</si>
  <si>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</si>
  <si>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</si>
  <si>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</si>
  <si>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</si>
  <si>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</si>
  <si>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</si>
  <si>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</si>
  <si>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</si>
  <si>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</si>
  <si>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</si>
  <si>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</si>
  <si>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</si>
  <si>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</si>
  <si>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</si>
  <si>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</si>
  <si>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</si>
  <si>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</si>
  <si>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</si>
  <si>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</si>
  <si>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</si>
  <si>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</si>
  <si>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</si>
  <si>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</si>
  <si>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</si>
  <si>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</si>
  <si>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</si>
  <si>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</si>
  <si>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</si>
  <si>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</si>
  <si>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</si>
  <si>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</si>
  <si>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</si>
  <si>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</si>
  <si>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</si>
  <si>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</si>
  <si>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</si>
  <si>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</si>
  <si>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</si>
  <si>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</si>
  <si>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</si>
  <si>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</si>
  <si>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</si>
  <si>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</si>
  <si>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</si>
  <si>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</si>
  <si>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</si>
  <si>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</si>
  <si>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</si>
  <si>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</si>
  <si>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</si>
  <si>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</si>
  <si>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</si>
  <si>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</si>
  <si>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16.19</t>
  </si>
  <si>
    <t>16.20</t>
  </si>
  <si>
    <t>16.21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</si>
  <si>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</si>
  <si>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</si>
  <si>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</si>
  <si>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</si>
  <si>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</si>
  <si>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</si>
  <si>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</si>
  <si>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</si>
  <si>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</si>
  <si>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</si>
  <si>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</si>
  <si>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</si>
  <si>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</si>
  <si>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</si>
  <si>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</si>
  <si>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</si>
  <si>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</si>
  <si>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</si>
  <si>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</si>
  <si>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</si>
  <si>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</si>
  <si>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</si>
  <si>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</si>
  <si>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</si>
  <si>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</si>
  <si>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</si>
  <si>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</si>
  <si>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</si>
  <si>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18.2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</si>
  <si>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</si>
  <si>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</si>
  <si>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</si>
  <si>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</si>
  <si>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</si>
  <si>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</si>
  <si>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</si>
  <si>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</si>
  <si>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</si>
  <si>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</si>
  <si>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18.2.11</t>
  </si>
  <si>
    <t>18.2.12</t>
  </si>
  <si>
    <t>18.2.13</t>
  </si>
  <si>
    <t>18.2.14</t>
  </si>
  <si>
    <t>18.2.15</t>
  </si>
  <si>
    <t>18.2.16</t>
  </si>
  <si>
    <t>18.2.17</t>
  </si>
  <si>
    <t>18.2.18</t>
  </si>
  <si>
    <t>18.3</t>
  </si>
  <si>
    <t>18.3.1</t>
  </si>
  <si>
    <t>18.3.2</t>
  </si>
  <si>
    <t>18.3.3</t>
  </si>
  <si>
    <t>18.3.4</t>
  </si>
  <si>
    <t>18.3.5</t>
  </si>
  <si>
    <t>18.3.6</t>
  </si>
  <si>
    <t>18.3.7</t>
  </si>
  <si>
    <t>18.3.8</t>
  </si>
  <si>
    <t>18.3.9</t>
  </si>
  <si>
    <t>18.3.10</t>
  </si>
  <si>
    <t>18.3.11</t>
  </si>
  <si>
    <t>18.3.12</t>
  </si>
  <si>
    <t>18.3.13</t>
  </si>
  <si>
    <t>18.3.14</t>
  </si>
  <si>
    <t>18.3.15</t>
  </si>
  <si>
    <t>18.3.16</t>
  </si>
  <si>
    <t>18.3.17</t>
  </si>
  <si>
    <t>18.4</t>
  </si>
  <si>
    <t>18.4.1</t>
  </si>
  <si>
    <t>18.4.2</t>
  </si>
  <si>
    <t>18.4.3</t>
  </si>
  <si>
    <t>18.4.4</t>
  </si>
  <si>
    <t>18.4.5</t>
  </si>
  <si>
    <t>18.4.6</t>
  </si>
  <si>
    <t>18.4.7</t>
  </si>
  <si>
    <t>18.4.8</t>
  </si>
  <si>
    <t>18.4.9</t>
  </si>
  <si>
    <t>18.4.10</t>
  </si>
  <si>
    <t>18.4.11</t>
  </si>
  <si>
    <t>18.5</t>
  </si>
  <si>
    <t>18.5.1</t>
  </si>
  <si>
    <t>18.5.2</t>
  </si>
  <si>
    <t>18.5.3</t>
  </si>
  <si>
    <t>18.5.4</t>
  </si>
  <si>
    <t>18.5.5</t>
  </si>
  <si>
    <t>18.5.6</t>
  </si>
  <si>
    <t>18.5.7</t>
  </si>
  <si>
    <t>18.5.8</t>
  </si>
  <si>
    <t>18.5.9</t>
  </si>
  <si>
    <t>18.5.10</t>
  </si>
  <si>
    <t>18.5.11</t>
  </si>
  <si>
    <t>18.5.12</t>
  </si>
  <si>
    <t>18.5.13</t>
  </si>
  <si>
    <t>18.5.14</t>
  </si>
  <si>
    <t>18.5.15</t>
  </si>
  <si>
    <t>18.5.16</t>
  </si>
  <si>
    <t>18.6</t>
  </si>
  <si>
    <t>18.6.1</t>
  </si>
  <si>
    <t>18.6.2</t>
  </si>
  <si>
    <t>18.6.3</t>
  </si>
  <si>
    <t>18.6.4</t>
  </si>
  <si>
    <t>18.6.5</t>
  </si>
  <si>
    <t>18.6.6</t>
  </si>
  <si>
    <t>18.6.7</t>
  </si>
  <si>
    <t>18.6.8</t>
  </si>
  <si>
    <t>18.6.9</t>
  </si>
  <si>
    <t>18.6.10</t>
  </si>
  <si>
    <t>18.6.11</t>
  </si>
  <si>
    <t>18.6.12</t>
  </si>
  <si>
    <t>18.6.13</t>
  </si>
  <si>
    <t>18.6.14</t>
  </si>
  <si>
    <t>19.4</t>
  </si>
  <si>
    <t>20.1.4</t>
  </si>
  <si>
    <t>20.1.5</t>
  </si>
  <si>
    <t>20.1.6</t>
  </si>
  <si>
    <t>20.1.7</t>
  </si>
  <si>
    <t>20.1.8</t>
  </si>
  <si>
    <t>20.1.9</t>
  </si>
  <si>
    <t>20.1.10</t>
  </si>
  <si>
    <t>20.1.11</t>
  </si>
  <si>
    <t>20.5.2</t>
  </si>
  <si>
    <t>20.6</t>
  </si>
  <si>
    <t>20.6.1</t>
  </si>
  <si>
    <t>20.6.2</t>
  </si>
  <si>
    <t>20.6.3</t>
  </si>
  <si>
    <t>20.6.4</t>
  </si>
  <si>
    <t>20.6.5</t>
  </si>
  <si>
    <t>20.6.6</t>
  </si>
  <si>
    <t>21.1</t>
  </si>
  <si>
    <t>21.2</t>
  </si>
  <si>
    <t>21.3</t>
  </si>
  <si>
    <t>21.4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</si>
  <si>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</si>
  <si>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</si>
  <si>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</si>
  <si>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</si>
  <si>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</si>
  <si>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</si>
  <si>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</si>
  <si>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</si>
  <si>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</si>
  <si>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</si>
  <si>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</si>
  <si>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</si>
  <si>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23.1</t>
  </si>
  <si>
    <t>23.1.1</t>
  </si>
  <si>
    <t>23.1.2</t>
  </si>
  <si>
    <t>23.1.3</t>
  </si>
  <si>
    <t>23.1.4</t>
  </si>
  <si>
    <t>23.1.5</t>
  </si>
  <si>
    <t>23.1.6</t>
  </si>
  <si>
    <t>23.1.7</t>
  </si>
  <si>
    <t>23.2</t>
  </si>
  <si>
    <t>23.2.1</t>
  </si>
  <si>
    <t>23.2.2</t>
  </si>
  <si>
    <t>23.2.3</t>
  </si>
  <si>
    <t>23.2.4</t>
  </si>
  <si>
    <t>23.2.5</t>
  </si>
  <si>
    <t>23.2.6</t>
  </si>
  <si>
    <t>23.2.7</t>
  </si>
  <si>
    <t>23.2.8</t>
  </si>
  <si>
    <t>23.2.9</t>
  </si>
  <si>
    <t>23.2.10</t>
  </si>
  <si>
    <t>23.2.11</t>
  </si>
  <si>
    <t>23.2.12</t>
  </si>
  <si>
    <t>24.1</t>
  </si>
  <si>
    <t xml:space="preserve"> m²</t>
  </si>
  <si>
    <t>un.</t>
  </si>
  <si>
    <t xml:space="preserve">un </t>
  </si>
  <si>
    <t>cj</t>
  </si>
  <si>
    <r>
      <rPr>
        <b/>
        <sz val="10"/>
        <rFont val="Perpetua"/>
        <family val="1"/>
      </rPr>
      <t>Bancos Utilizados</t>
    </r>
    <r>
      <rPr>
        <sz val="10"/>
        <rFont val="Perpetua"/>
        <family val="1"/>
      </rPr>
      <t xml:space="preserve">
SINAPI - 08/2024 - Minas Gerais
ORSE - 06/2024 - Sergipe
SEINFRA - 028 - Ceará</t>
    </r>
  </si>
  <si>
    <t>MÊS 10</t>
  </si>
  <si>
    <r>
      <t xml:space="preserve">ESTUDO ORÇAMENTÁRIO PARA RETOMADA DA OBRA </t>
    </r>
    <r>
      <rPr>
        <b/>
        <sz val="10"/>
        <rFont val="Perpetua"/>
        <family val="1"/>
      </rPr>
      <t>ID Nº 1006967</t>
    </r>
    <r>
      <rPr>
        <sz val="10"/>
        <rFont val="Perpetua"/>
        <family val="1"/>
      </rPr>
      <t xml:space="preserve">
ESPAÇO DE EDUCAÇÃO INFANTIL TIPO 1, PADRÃO FNDE, DO BAIRRO TERRA NOVA II</t>
    </r>
  </si>
  <si>
    <r>
      <t>CRONOGRAMA FÍSICO X FINANCEIRO DE RETOMADA DA OBRA</t>
    </r>
    <r>
      <rPr>
        <b/>
        <sz val="10"/>
        <rFont val="Perpetua"/>
        <family val="1"/>
      </rPr>
      <t xml:space="preserve"> ID Nº 1006967
</t>
    </r>
    <r>
      <rPr>
        <sz val="10"/>
        <rFont val="Perpetua"/>
        <family val="1"/>
      </rPr>
      <t>ESPAÇO DE EDUCAÇÃO INFANTIL TIPO 1, PADRÃO FNDE, DO BAIRRO TERRA NOVA 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</si>
</sst>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#,##0.00&quot; &quot;;&quot; (&quot;#,##0.00&quot;)&quot;;&quot; -&quot;#&quot; &quot;;@&quot; &quot;"/>
    <numFmt numFmtId="167" formatCode="#,##0.00&quot; &quot;;&quot;-&quot;#,##0.00&quot; &quot;;&quot; -&quot;#&quot; &quot;;@&quot; &quot;"/>
    <numFmt numFmtId="168" formatCode="[$R$-416]&quot; &quot;#,##0.00;[Red]&quot;-&quot;[$R$-416]&quot; &quot;#,##0.00"/>
    <numFmt numFmtId="169" formatCode="_-* #,##0.00\ _€_-;\-* #,##0.00\ _€_-;_-* &quot;-&quot;??\ _€_-;_-@_-"/>
    <numFmt numFmtId="170" formatCode="#\,##0."/>
    <numFmt numFmtId="171" formatCode="_(&quot;$&quot;* #,##0_);_(&quot;$&quot;* \(#,##0\);_(&quot;$&quot;* &quot;-&quot;_);_(@_)"/>
    <numFmt numFmtId="172" formatCode="_(&quot;$&quot;* #,##0.00_);_(&quot;$&quot;* \(#,##0.00\);_(&quot;$&quot;* &quot;-&quot;??_);_(@_)"/>
    <numFmt numFmtId="173" formatCode="\$#."/>
    <numFmt numFmtId="174" formatCode="#.00"/>
    <numFmt numFmtId="175" formatCode="0.00_)"/>
    <numFmt numFmtId="176" formatCode="%#.00"/>
    <numFmt numFmtId="177" formatCode="#\,##0.00"/>
    <numFmt numFmtId="178" formatCode="#,"/>
    <numFmt numFmtId="179" formatCode="_(* #,##0_);_(* \(#,##0\);_(* &quot;-&quot;_);_(@_)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sz val="11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sz val="10"/>
      <name val="Times New Roman"/>
      <family val="1"/>
    </font>
    <font>
      <sz val="10"/>
      <name val="MS Sans Serif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name val="Arial"/>
      <family val="2"/>
    </font>
    <font>
      <sz val="11"/>
      <name val="Arial"/>
      <family val="1"/>
    </font>
    <font>
      <sz val="10"/>
      <name val="Arial"/>
      <family val="2"/>
    </font>
    <font>
      <b/>
      <sz val="10"/>
      <name val="Perpetua"/>
      <family val="1"/>
    </font>
    <font>
      <sz val="10"/>
      <name val="Perpetua"/>
      <family val="1"/>
    </font>
    <font>
      <sz val="8"/>
      <name val="Arial"/>
      <family val="2"/>
    </font>
    <font>
      <sz val="11"/>
      <name val="Perpetua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309">
    <xf numFmtId="0" fontId="0" fillId="0" borderId="0"/>
    <xf numFmtId="0" fontId="16" fillId="0" borderId="0" applyNumberFormat="0" applyBorder="0" applyProtection="0"/>
    <xf numFmtId="0" fontId="16" fillId="0" borderId="0" applyNumberFormat="0" applyBorder="0" applyProtection="0"/>
    <xf numFmtId="166" fontId="16" fillId="0" borderId="0" applyBorder="0" applyProtection="0"/>
    <xf numFmtId="166" fontId="16" fillId="0" borderId="0" applyBorder="0" applyProtection="0"/>
    <xf numFmtId="0" fontId="9" fillId="0" borderId="0"/>
    <xf numFmtId="0" fontId="16" fillId="0" borderId="0" applyNumberFormat="0" applyBorder="0" applyProtection="0"/>
    <xf numFmtId="0" fontId="17" fillId="0" borderId="0" applyNumberFormat="0" applyBorder="0" applyProtection="0"/>
    <xf numFmtId="167" fontId="17" fillId="0" borderId="0" applyBorder="0" applyProtection="0"/>
    <xf numFmtId="0" fontId="18" fillId="0" borderId="0" applyNumberFormat="0" applyBorder="0" applyProtection="0">
      <alignment horizontal="center"/>
    </xf>
    <xf numFmtId="0" fontId="18" fillId="0" borderId="0" applyNumberFormat="0" applyBorder="0" applyProtection="0">
      <alignment horizontal="center" textRotation="90"/>
    </xf>
    <xf numFmtId="0" fontId="6" fillId="0" borderId="0"/>
    <xf numFmtId="0" fontId="6" fillId="0" borderId="0"/>
    <xf numFmtId="0" fontId="19" fillId="0" borderId="0"/>
    <xf numFmtId="0" fontId="15" fillId="0" borderId="0"/>
    <xf numFmtId="0" fontId="6" fillId="0" borderId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 applyNumberFormat="0" applyBorder="0" applyProtection="0"/>
    <xf numFmtId="168" fontId="20" fillId="0" borderId="0" applyBorder="0" applyProtection="0"/>
    <xf numFmtId="165" fontId="6" fillId="0" borderId="0" applyFont="0" applyFill="0" applyBorder="0" applyAlignment="0" applyProtection="0"/>
    <xf numFmtId="166" fontId="16" fillId="0" borderId="0" applyBorder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1" fillId="0" borderId="0"/>
    <xf numFmtId="169" fontId="6" fillId="0" borderId="0" applyFont="0" applyFill="0" applyBorder="0" applyAlignment="0" applyProtection="0"/>
    <xf numFmtId="170" fontId="22" fillId="0" borderId="0">
      <protection locked="0"/>
    </xf>
    <xf numFmtId="0" fontId="7" fillId="3" borderId="2" applyFill="0" applyBorder="0" applyAlignment="0" applyProtection="0">
      <alignment vertical="center"/>
      <protection locked="0"/>
    </xf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9" fillId="0" borderId="0"/>
    <xf numFmtId="174" fontId="22" fillId="0" borderId="0">
      <protection locked="0"/>
    </xf>
    <xf numFmtId="174" fontId="22" fillId="0" borderId="0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38" fontId="12" fillId="2" borderId="0" applyNumberFormat="0" applyBorder="0" applyAlignment="0" applyProtection="0"/>
    <xf numFmtId="0" fontId="22" fillId="0" borderId="0">
      <protection locked="0"/>
    </xf>
    <xf numFmtId="0" fontId="22" fillId="0" borderId="0"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10" fontId="12" fillId="4" borderId="1" applyNumberFormat="0" applyBorder="0" applyAlignment="0" applyProtection="0"/>
    <xf numFmtId="0" fontId="6" fillId="0" borderId="0">
      <alignment horizontal="centerContinuous" vertical="justify"/>
    </xf>
    <xf numFmtId="0" fontId="26" fillId="0" borderId="0" applyAlignment="0">
      <alignment horizontal="center"/>
    </xf>
    <xf numFmtId="44" fontId="10" fillId="0" borderId="0" applyFont="0" applyFill="0" applyBorder="0" applyAlignment="0" applyProtection="0"/>
    <xf numFmtId="175" fontId="27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horizontal="left" vertical="center" indent="12"/>
    </xf>
    <xf numFmtId="0" fontId="12" fillId="0" borderId="2" applyBorder="0">
      <alignment horizontal="left" vertical="center" wrapText="1" indent="2"/>
      <protection locked="0"/>
    </xf>
    <xf numFmtId="0" fontId="12" fillId="0" borderId="2" applyBorder="0">
      <alignment horizontal="left" vertical="center" wrapText="1" indent="3"/>
      <protection locked="0"/>
    </xf>
    <xf numFmtId="10" fontId="6" fillId="0" borderId="0" applyFont="0" applyFill="0" applyBorder="0" applyAlignment="0" applyProtection="0"/>
    <xf numFmtId="176" fontId="22" fillId="0" borderId="0">
      <protection locked="0"/>
    </xf>
    <xf numFmtId="176" fontId="22" fillId="0" borderId="0">
      <protection locked="0"/>
    </xf>
    <xf numFmtId="177" fontId="22" fillId="0" borderId="0">
      <protection locked="0"/>
    </xf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178" fontId="30" fillId="0" borderId="0">
      <protection locked="0"/>
    </xf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29" fillId="0" borderId="0"/>
    <xf numFmtId="0" fontId="31" fillId="0" borderId="0">
      <protection locked="0"/>
    </xf>
    <xf numFmtId="0" fontId="31" fillId="0" borderId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6" fillId="0" borderId="0">
      <alignment horizontal="centerContinuous" vertical="justify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32" fillId="0" borderId="0" applyFont="0" applyFill="0" applyBorder="0" applyAlignment="0" applyProtection="0"/>
    <xf numFmtId="0" fontId="33" fillId="0" borderId="0"/>
    <xf numFmtId="9" fontId="3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3" fillId="0" borderId="0"/>
  </cellStyleXfs>
  <cellXfs count="64">
    <xf numFmtId="0" fontId="0" fillId="0" borderId="0" xfId="0"/>
    <xf numFmtId="0" fontId="35" fillId="0" borderId="0" xfId="12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4" fontId="36" fillId="0" borderId="0" xfId="303" applyFont="1" applyFill="1" applyBorder="1" applyAlignment="1">
      <alignment horizontal="center" vertical="center"/>
    </xf>
    <xf numFmtId="165" fontId="36" fillId="0" borderId="0" xfId="28" applyFont="1" applyFill="1" applyBorder="1" applyAlignment="1">
      <alignment horizontal="center" vertical="center"/>
    </xf>
    <xf numFmtId="0" fontId="36" fillId="5" borderId="0" xfId="24" applyNumberFormat="1" applyFont="1" applyFill="1" applyBorder="1" applyAlignment="1">
      <alignment horizontal="center" vertical="center"/>
    </xf>
    <xf numFmtId="165" fontId="35" fillId="0" borderId="0" xfId="28" applyFont="1" applyFill="1" applyBorder="1" applyAlignment="1">
      <alignment horizontal="center" vertical="center"/>
    </xf>
    <xf numFmtId="49" fontId="36" fillId="0" borderId="0" xfId="12" applyNumberFormat="1" applyFont="1" applyAlignment="1">
      <alignment horizontal="center" vertical="center"/>
    </xf>
    <xf numFmtId="49" fontId="35" fillId="0" borderId="0" xfId="12" applyNumberFormat="1" applyFont="1" applyAlignment="1">
      <alignment horizontal="center" vertical="center"/>
    </xf>
    <xf numFmtId="49" fontId="35" fillId="0" borderId="0" xfId="183" applyNumberFormat="1" applyFont="1" applyAlignment="1">
      <alignment horizontal="center" vertical="center"/>
    </xf>
    <xf numFmtId="165" fontId="35" fillId="0" borderId="0" xfId="30" applyFont="1" applyFill="1" applyBorder="1" applyAlignment="1">
      <alignment horizontal="center" vertical="center"/>
    </xf>
    <xf numFmtId="165" fontId="35" fillId="0" borderId="0" xfId="168" applyFont="1" applyFill="1" applyBorder="1" applyAlignment="1">
      <alignment horizontal="center" vertical="center" wrapText="1"/>
    </xf>
    <xf numFmtId="165" fontId="35" fillId="0" borderId="0" xfId="168" applyFont="1" applyFill="1" applyBorder="1" applyAlignment="1">
      <alignment horizontal="center" vertical="center"/>
    </xf>
    <xf numFmtId="164" fontId="35" fillId="0" borderId="0" xfId="303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5" fillId="5" borderId="3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left" vertical="center" wrapText="1"/>
    </xf>
    <xf numFmtId="2" fontId="35" fillId="5" borderId="3" xfId="0" applyNumberFormat="1" applyFont="1" applyFill="1" applyBorder="1" applyAlignment="1">
      <alignment horizontal="center" vertical="center" wrapText="1"/>
    </xf>
    <xf numFmtId="164" fontId="35" fillId="5" borderId="3" xfId="303" applyFont="1" applyFill="1" applyBorder="1" applyAlignment="1">
      <alignment horizontal="center" vertical="center" wrapText="1"/>
    </xf>
    <xf numFmtId="10" fontId="35" fillId="5" borderId="3" xfId="305" applyNumberFormat="1" applyFont="1" applyFill="1" applyBorder="1" applyAlignment="1">
      <alignment horizontal="center" vertical="center" wrapText="1"/>
    </xf>
    <xf numFmtId="164" fontId="35" fillId="5" borderId="0" xfId="303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2" fontId="36" fillId="0" borderId="3" xfId="0" applyNumberFormat="1" applyFont="1" applyBorder="1" applyAlignment="1">
      <alignment horizontal="center" vertical="center" wrapText="1"/>
    </xf>
    <xf numFmtId="164" fontId="36" fillId="0" borderId="3" xfId="303" applyFont="1" applyFill="1" applyBorder="1" applyAlignment="1">
      <alignment horizontal="center" vertical="center" wrapText="1"/>
    </xf>
    <xf numFmtId="10" fontId="36" fillId="0" borderId="3" xfId="305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5" fillId="5" borderId="0" xfId="0" applyFont="1" applyFill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4" fontId="36" fillId="0" borderId="0" xfId="303" applyFont="1" applyFill="1" applyBorder="1" applyAlignment="1">
      <alignment horizontal="center" vertical="center" wrapText="1"/>
    </xf>
    <xf numFmtId="9" fontId="35" fillId="0" borderId="0" xfId="305" applyFont="1" applyFill="1" applyBorder="1" applyAlignment="1">
      <alignment horizontal="center" vertical="center" wrapText="1"/>
    </xf>
    <xf numFmtId="164" fontId="36" fillId="5" borderId="0" xfId="303" applyFont="1" applyFill="1" applyBorder="1" applyAlignment="1">
      <alignment horizontal="center" vertical="center"/>
    </xf>
    <xf numFmtId="165" fontId="36" fillId="0" borderId="0" xfId="31" applyFont="1" applyFill="1" applyBorder="1" applyAlignment="1">
      <alignment horizontal="center" vertical="center"/>
    </xf>
    <xf numFmtId="2" fontId="36" fillId="0" borderId="0" xfId="31" applyNumberFormat="1" applyFont="1" applyFill="1" applyBorder="1" applyAlignment="1">
      <alignment horizontal="center" vertical="center"/>
    </xf>
    <xf numFmtId="0" fontId="35" fillId="5" borderId="0" xfId="12" applyFont="1" applyFill="1" applyAlignment="1">
      <alignment horizontal="center" vertical="center" wrapText="1"/>
    </xf>
    <xf numFmtId="0" fontId="36" fillId="0" borderId="0" xfId="12" applyFont="1" applyAlignment="1">
      <alignment vertical="center" wrapText="1"/>
    </xf>
    <xf numFmtId="0" fontId="35" fillId="0" borderId="0" xfId="24" applyNumberFormat="1" applyFont="1" applyFill="1" applyBorder="1" applyAlignment="1">
      <alignment horizontal="center" vertical="center"/>
    </xf>
    <xf numFmtId="9" fontId="38" fillId="5" borderId="3" xfId="305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9" fontId="38" fillId="0" borderId="3" xfId="305" applyFont="1" applyFill="1" applyBorder="1" applyAlignment="1">
      <alignment horizontal="center" vertical="center"/>
    </xf>
    <xf numFmtId="164" fontId="38" fillId="0" borderId="3" xfId="303" applyFont="1" applyFill="1" applyBorder="1" applyAlignment="1">
      <alignment horizontal="center" vertical="center"/>
    </xf>
    <xf numFmtId="9" fontId="36" fillId="0" borderId="3" xfId="305" applyFont="1" applyFill="1" applyBorder="1" applyAlignment="1">
      <alignment horizontal="center" vertical="center" wrapText="1"/>
    </xf>
    <xf numFmtId="164" fontId="35" fillId="5" borderId="3" xfId="303" applyFont="1" applyFill="1" applyBorder="1" applyAlignment="1">
      <alignment horizontal="center" vertical="center"/>
    </xf>
    <xf numFmtId="9" fontId="35" fillId="5" borderId="3" xfId="305" applyFont="1" applyFill="1" applyBorder="1" applyAlignment="1">
      <alignment horizontal="center" vertical="center"/>
    </xf>
    <xf numFmtId="10" fontId="35" fillId="5" borderId="3" xfId="305" applyNumberFormat="1" applyFont="1" applyFill="1" applyBorder="1" applyAlignment="1">
      <alignment horizontal="center" vertical="center"/>
    </xf>
    <xf numFmtId="165" fontId="36" fillId="0" borderId="0" xfId="31" applyFont="1" applyBorder="1" applyAlignment="1">
      <alignment horizontal="center" vertical="center"/>
    </xf>
    <xf numFmtId="0" fontId="39" fillId="5" borderId="10" xfId="0" applyFont="1" applyFill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165" fontId="36" fillId="5" borderId="0" xfId="31" applyFont="1" applyFill="1" applyBorder="1" applyAlignment="1">
      <alignment horizontal="right" vertical="center"/>
    </xf>
    <xf numFmtId="0" fontId="35" fillId="0" borderId="4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165" fontId="35" fillId="5" borderId="0" xfId="31" applyFont="1" applyFill="1" applyBorder="1" applyAlignment="1">
      <alignment horizontal="right" vertical="center"/>
    </xf>
    <xf numFmtId="0" fontId="36" fillId="0" borderId="0" xfId="12" applyFont="1" applyAlignment="1">
      <alignment horizontal="center" vertical="center" wrapText="1"/>
    </xf>
    <xf numFmtId="0" fontId="36" fillId="5" borderId="0" xfId="12" applyFont="1" applyFill="1" applyAlignment="1">
      <alignment horizontal="center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5" borderId="3" xfId="0" applyFont="1" applyFill="1" applyBorder="1" applyAlignment="1">
      <alignment horizontal="right" vertical="center"/>
    </xf>
    <xf numFmtId="0" fontId="35" fillId="0" borderId="0" xfId="12" applyFont="1" applyAlignment="1">
      <alignment horizontal="center" vertical="center" wrapText="1"/>
    </xf>
  </cellXfs>
  <cellStyles count="309">
    <cellStyle name="_x000d__x000a_JournalTemplate=C:\COMFO\CTALK\JOURSTD.TPL_x000d__x000a_LbStateAddress=3 3 0 251 1 89 2 311_x000d__x000a_LbStateJou" xfId="32"/>
    <cellStyle name="20% - Ênfase1 100" xfId="1"/>
    <cellStyle name="60% - Ênfase6 37" xfId="2"/>
    <cellStyle name="Comma_Arauco Piping list" xfId="33"/>
    <cellStyle name="Comma0" xfId="34"/>
    <cellStyle name="CORES" xfId="35"/>
    <cellStyle name="Currency [0]_Arauco Piping list" xfId="36"/>
    <cellStyle name="Currency_Arauco Piping list" xfId="37"/>
    <cellStyle name="Currency0" xfId="38"/>
    <cellStyle name="Data" xfId="39"/>
    <cellStyle name="Date" xfId="40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7"/>
    <cellStyle name="Excel Built-in Normal 3" xfId="41"/>
    <cellStyle name="Excel_BuiltIn_Comma" xfId="8"/>
    <cellStyle name="Fixed" xfId="42"/>
    <cellStyle name="Fixo" xfId="43"/>
    <cellStyle name="Followed Hyperlink" xfId="44"/>
    <cellStyle name="Grey" xfId="45"/>
    <cellStyle name="Heading" xfId="9"/>
    <cellStyle name="Heading 1" xfId="46"/>
    <cellStyle name="Heading 2" xfId="47"/>
    <cellStyle name="Heading1" xfId="10"/>
    <cellStyle name="Hiperlink 2" xfId="48"/>
    <cellStyle name="Indefinido" xfId="49"/>
    <cellStyle name="Input [yellow]" xfId="50"/>
    <cellStyle name="material" xfId="51"/>
    <cellStyle name="material 2" xfId="194"/>
    <cellStyle name="MINIPG" xfId="52"/>
    <cellStyle name="Moeda" xfId="303" builtinId="4"/>
    <cellStyle name="Moeda 2" xfId="53"/>
    <cellStyle name="Normal" xfId="0" builtinId="0"/>
    <cellStyle name="Normal - Style1" xfId="54"/>
    <cellStyle name="Normal 10" xfId="55"/>
    <cellStyle name="Normal 10 2" xfId="56"/>
    <cellStyle name="Normal 11" xfId="57"/>
    <cellStyle name="Normal 11 2" xfId="195"/>
    <cellStyle name="Normal 12" xfId="11"/>
    <cellStyle name="Normal 12 2" xfId="196"/>
    <cellStyle name="Normal 13" xfId="58"/>
    <cellStyle name="Normal 13 2" xfId="59"/>
    <cellStyle name="Normal 13 2 2" xfId="197"/>
    <cellStyle name="Normal 13 3" xfId="60"/>
    <cellStyle name="Normal 13 3 2" xfId="198"/>
    <cellStyle name="Normal 13 4" xfId="61"/>
    <cellStyle name="Normal 13 4 2" xfId="181"/>
    <cellStyle name="Normal 13 4 3" xfId="189"/>
    <cellStyle name="Normal 13 5" xfId="179"/>
    <cellStyle name="Normal 14" xfId="62"/>
    <cellStyle name="Normal 14 2" xfId="63"/>
    <cellStyle name="Normal 14 2 2" xfId="199"/>
    <cellStyle name="Normal 14 3" xfId="64"/>
    <cellStyle name="Normal 14 3 2" xfId="200"/>
    <cellStyle name="Normal 14 4" xfId="201"/>
    <cellStyle name="Normal 15" xfId="65"/>
    <cellStyle name="Normal 15 2" xfId="66"/>
    <cellStyle name="Normal 16" xfId="67"/>
    <cellStyle name="Normal 16 2" xfId="68"/>
    <cellStyle name="Normal 16 2 2" xfId="202"/>
    <cellStyle name="Normal 16 3" xfId="69"/>
    <cellStyle name="Normal 16 3 2" xfId="203"/>
    <cellStyle name="Normal 16 4" xfId="204"/>
    <cellStyle name="Normal 17" xfId="70"/>
    <cellStyle name="Normal 17 2" xfId="205"/>
    <cellStyle name="Normal 18" xfId="71"/>
    <cellStyle name="Normal 18 2" xfId="206"/>
    <cellStyle name="Normal 19" xfId="72"/>
    <cellStyle name="Normal 19 2" xfId="207"/>
    <cellStyle name="Normal 2" xfId="12"/>
    <cellStyle name="Normal 2 2" xfId="73"/>
    <cellStyle name="Normal 2 2 2" xfId="183"/>
    <cellStyle name="Normal 2 2 2 2" xfId="306"/>
    <cellStyle name="Normal 20" xfId="74"/>
    <cellStyle name="Normal 20 2" xfId="208"/>
    <cellStyle name="Normal 21" xfId="75"/>
    <cellStyle name="Normal 21 2" xfId="209"/>
    <cellStyle name="Normal 22" xfId="76"/>
    <cellStyle name="Normal 22 2" xfId="210"/>
    <cellStyle name="Normal 23" xfId="77"/>
    <cellStyle name="Normal 23 2" xfId="211"/>
    <cellStyle name="Normal 24" xfId="78"/>
    <cellStyle name="Normal 24 2" xfId="212"/>
    <cellStyle name="Normal 25" xfId="79"/>
    <cellStyle name="Normal 25 2" xfId="213"/>
    <cellStyle name="Normal 26" xfId="80"/>
    <cellStyle name="Normal 26 2" xfId="214"/>
    <cellStyle name="Normal 27" xfId="81"/>
    <cellStyle name="Normal 27 2" xfId="215"/>
    <cellStyle name="Normal 28" xfId="82"/>
    <cellStyle name="Normal 28 2" xfId="216"/>
    <cellStyle name="Normal 29" xfId="83"/>
    <cellStyle name="Normal 29 2" xfId="217"/>
    <cellStyle name="Normal 3" xfId="13"/>
    <cellStyle name="Normal 3 2" xfId="84"/>
    <cellStyle name="Normal 3 2 2" xfId="218"/>
    <cellStyle name="Normal 3 3" xfId="85"/>
    <cellStyle name="Normal 3 4" xfId="219"/>
    <cellStyle name="Normal 30" xfId="86"/>
    <cellStyle name="Normal 30 2" xfId="220"/>
    <cellStyle name="Normal 31" xfId="87"/>
    <cellStyle name="Normal 31 2" xfId="221"/>
    <cellStyle name="Normal 32" xfId="88"/>
    <cellStyle name="Normal 32 2" xfId="222"/>
    <cellStyle name="Normal 33" xfId="89"/>
    <cellStyle name="Normal 33 2" xfId="223"/>
    <cellStyle name="Normal 34" xfId="90"/>
    <cellStyle name="Normal 34 2" xfId="224"/>
    <cellStyle name="Normal 35" xfId="91"/>
    <cellStyle name="Normal 35 2" xfId="225"/>
    <cellStyle name="Normal 36" xfId="92"/>
    <cellStyle name="Normal 36 2" xfId="226"/>
    <cellStyle name="Normal 37" xfId="93"/>
    <cellStyle name="Normal 37 2" xfId="94"/>
    <cellStyle name="Normal 37 2 2" xfId="227"/>
    <cellStyle name="Normal 37 3" xfId="228"/>
    <cellStyle name="Normal 38" xfId="95"/>
    <cellStyle name="Normal 38 2" xfId="229"/>
    <cellStyle name="Normal 39" xfId="96"/>
    <cellStyle name="Normal 39 2" xfId="230"/>
    <cellStyle name="Normal 4" xfId="97"/>
    <cellStyle name="Normal 4 2" xfId="184"/>
    <cellStyle name="Normal 4 3" xfId="231"/>
    <cellStyle name="Normal 40" xfId="98"/>
    <cellStyle name="Normal 40 2" xfId="232"/>
    <cellStyle name="Normal 41" xfId="99"/>
    <cellStyle name="Normal 41 2" xfId="233"/>
    <cellStyle name="Normal 42" xfId="100"/>
    <cellStyle name="Normal 42 2" xfId="234"/>
    <cellStyle name="Normal 43" xfId="101"/>
    <cellStyle name="Normal 43 2" xfId="235"/>
    <cellStyle name="Normal 44" xfId="102"/>
    <cellStyle name="Normal 44 2" xfId="236"/>
    <cellStyle name="Normal 45" xfId="103"/>
    <cellStyle name="Normal 45 2" xfId="237"/>
    <cellStyle name="Normal 46" xfId="104"/>
    <cellStyle name="Normal 46 2" xfId="238"/>
    <cellStyle name="Normal 47" xfId="105"/>
    <cellStyle name="Normal 47 2" xfId="239"/>
    <cellStyle name="Normal 48" xfId="106"/>
    <cellStyle name="Normal 48 2" xfId="240"/>
    <cellStyle name="Normal 49" xfId="107"/>
    <cellStyle name="Normal 49 2" xfId="241"/>
    <cellStyle name="Normal 5" xfId="108"/>
    <cellStyle name="Normal 5 2" xfId="109"/>
    <cellStyle name="Normal 5 2 2" xfId="110"/>
    <cellStyle name="Normal 5 2 2 2" xfId="242"/>
    <cellStyle name="Normal 5 2 3" xfId="111"/>
    <cellStyle name="Normal 5 2 3 2" xfId="243"/>
    <cellStyle name="Normal 5 2 4" xfId="244"/>
    <cellStyle name="Normal 5 3" xfId="112"/>
    <cellStyle name="Normal 5 3 2" xfId="245"/>
    <cellStyle name="Normal 5 4" xfId="113"/>
    <cellStyle name="Normal 5 4 2" xfId="246"/>
    <cellStyle name="Normal 5 5" xfId="247"/>
    <cellStyle name="Normal 50" xfId="114"/>
    <cellStyle name="Normal 50 2" xfId="248"/>
    <cellStyle name="Normal 51" xfId="115"/>
    <cellStyle name="Normal 51 2" xfId="249"/>
    <cellStyle name="Normal 52" xfId="116"/>
    <cellStyle name="Normal 52 2" xfId="250"/>
    <cellStyle name="Normal 53" xfId="117"/>
    <cellStyle name="Normal 53 2" xfId="251"/>
    <cellStyle name="Normal 54" xfId="118"/>
    <cellStyle name="Normal 54 2" xfId="252"/>
    <cellStyle name="Normal 55" xfId="119"/>
    <cellStyle name="Normal 55 2" xfId="253"/>
    <cellStyle name="Normal 56" xfId="120"/>
    <cellStyle name="Normal 56 2" xfId="254"/>
    <cellStyle name="Normal 57" xfId="121"/>
    <cellStyle name="Normal 57 2" xfId="255"/>
    <cellStyle name="Normal 58" xfId="122"/>
    <cellStyle name="Normal 58 2" xfId="256"/>
    <cellStyle name="Normal 59" xfId="123"/>
    <cellStyle name="Normal 59 2" xfId="257"/>
    <cellStyle name="Normal 6" xfId="14"/>
    <cellStyle name="Normal 6 2" xfId="124"/>
    <cellStyle name="Normal 6 2 2" xfId="125"/>
    <cellStyle name="Normal 6 2 2 2" xfId="126"/>
    <cellStyle name="Normal 6 2 2 2 2" xfId="258"/>
    <cellStyle name="Normal 6 2 2 3" xfId="127"/>
    <cellStyle name="Normal 6 2 2 3 2" xfId="259"/>
    <cellStyle name="Normal 6 2 2 4" xfId="260"/>
    <cellStyle name="Normal 6 2 3" xfId="128"/>
    <cellStyle name="Normal 6 2 3 2" xfId="261"/>
    <cellStyle name="Normal 6 2 4" xfId="129"/>
    <cellStyle name="Normal 6 2 4 2" xfId="262"/>
    <cellStyle name="Normal 6 2 5" xfId="263"/>
    <cellStyle name="Normal 6 3" xfId="130"/>
    <cellStyle name="Normal 6 3 2" xfId="131"/>
    <cellStyle name="Normal 6 3 2 2" xfId="264"/>
    <cellStyle name="Normal 6 3 3" xfId="132"/>
    <cellStyle name="Normal 6 3 3 2" xfId="265"/>
    <cellStyle name="Normal 6 3 4" xfId="266"/>
    <cellStyle name="Normal 6 4" xfId="133"/>
    <cellStyle name="Normal 6 4 2" xfId="267"/>
    <cellStyle name="Normal 6 5" xfId="134"/>
    <cellStyle name="Normal 6 5 2" xfId="268"/>
    <cellStyle name="Normal 6 6" xfId="269"/>
    <cellStyle name="Normal 60" xfId="135"/>
    <cellStyle name="Normal 60 2" xfId="270"/>
    <cellStyle name="Normal 61" xfId="136"/>
    <cellStyle name="Normal 61 2" xfId="271"/>
    <cellStyle name="Normal 62" xfId="137"/>
    <cellStyle name="Normal 62 2" xfId="272"/>
    <cellStyle name="Normal 63" xfId="138"/>
    <cellStyle name="Normal 63 2" xfId="273"/>
    <cellStyle name="Normal 64" xfId="139"/>
    <cellStyle name="Normal 64 2" xfId="190"/>
    <cellStyle name="Normal 65" xfId="185"/>
    <cellStyle name="Normal 66" xfId="274"/>
    <cellStyle name="Normal 66 2" xfId="302"/>
    <cellStyle name="Normal 67" xfId="275"/>
    <cellStyle name="Normal 68" xfId="304"/>
    <cellStyle name="Normal 69" xfId="308"/>
    <cellStyle name="Normal 7" xfId="15"/>
    <cellStyle name="Normal 7 2" xfId="140"/>
    <cellStyle name="Normal 7 2 2" xfId="276"/>
    <cellStyle name="Normal 7 3" xfId="277"/>
    <cellStyle name="Normal 8" xfId="141"/>
    <cellStyle name="Normal 8 2" xfId="142"/>
    <cellStyle name="Normal 8 2 2" xfId="278"/>
    <cellStyle name="Normal 8 3" xfId="279"/>
    <cellStyle name="Normal 9" xfId="143"/>
    <cellStyle name="Normal 9 2" xfId="280"/>
    <cellStyle name="Normal1" xfId="144"/>
    <cellStyle name="Normal2" xfId="145"/>
    <cellStyle name="Normal3" xfId="146"/>
    <cellStyle name="Percent [2]" xfId="147"/>
    <cellStyle name="Percent [2] 2" xfId="281"/>
    <cellStyle name="Percent_Sheet1" xfId="148"/>
    <cellStyle name="Percentual" xfId="149"/>
    <cellStyle name="Ponto" xfId="150"/>
    <cellStyle name="Porcentagem" xfId="305" builtinId="5"/>
    <cellStyle name="Porcentagem 2" xfId="16"/>
    <cellStyle name="Porcentagem 2 2" xfId="191"/>
    <cellStyle name="Porcentagem 2 2 2" xfId="307"/>
    <cellStyle name="Porcentagem 3" xfId="17"/>
    <cellStyle name="Porcentagem 3 2" xfId="151"/>
    <cellStyle name="Porcentagem 3 3" xfId="282"/>
    <cellStyle name="Porcentagem 4" xfId="18"/>
    <cellStyle name="Porcentagem 4 2" xfId="19"/>
    <cellStyle name="Porcentagem 4 2 2" xfId="186"/>
    <cellStyle name="Porcentagem 5" xfId="152"/>
    <cellStyle name="Porcentagem 6" xfId="153"/>
    <cellStyle name="Porcentagem 6 2" xfId="154"/>
    <cellStyle name="Porcentagem 6 2 2" xfId="283"/>
    <cellStyle name="Porcentagem 6 3" xfId="284"/>
    <cellStyle name="Porcentagem 7" xfId="155"/>
    <cellStyle name="Result" xfId="20"/>
    <cellStyle name="Result2" xfId="21"/>
    <cellStyle name="Sep. milhar [0]" xfId="156"/>
    <cellStyle name="Separador de m" xfId="157"/>
    <cellStyle name="Separador de milhares 2" xfId="22"/>
    <cellStyle name="Separador de milhares 2 2" xfId="158"/>
    <cellStyle name="Separador de milhares 2 2 2" xfId="285"/>
    <cellStyle name="Separador de milhares 2 3" xfId="286"/>
    <cellStyle name="Separador de milhares 3" xfId="159"/>
    <cellStyle name="Separador de milhares 4" xfId="23"/>
    <cellStyle name="Sepavador de milhares [0]_Pasta2" xfId="160"/>
    <cellStyle name="Standard_RP100_01 (metr.)" xfId="161"/>
    <cellStyle name="Titulo1" xfId="162"/>
    <cellStyle name="Titulo2" xfId="163"/>
    <cellStyle name="Vírgula" xfId="24" builtinId="3"/>
    <cellStyle name="Vírgula 10" xfId="164"/>
    <cellStyle name="Vírgula 10 2" xfId="165"/>
    <cellStyle name="Vírgula 10 2 2" xfId="287"/>
    <cellStyle name="Vírgula 10 3" xfId="288"/>
    <cellStyle name="Vírgula 11" xfId="166"/>
    <cellStyle name="Vírgula 11 2" xfId="289"/>
    <cellStyle name="Vírgula 12" xfId="167"/>
    <cellStyle name="Vírgula 12 2" xfId="290"/>
    <cellStyle name="Vírgula 13" xfId="168"/>
    <cellStyle name="Vírgula 2" xfId="25"/>
    <cellStyle name="Vírgula 2 2" xfId="169"/>
    <cellStyle name="Vírgula 2 2 2" xfId="291"/>
    <cellStyle name="Vírgula 2 3" xfId="192"/>
    <cellStyle name="Vírgula 2 4" xfId="193"/>
    <cellStyle name="Vírgula 3" xfId="26"/>
    <cellStyle name="Vírgula 3 2" xfId="27"/>
    <cellStyle name="Vírgula 3 2 2" xfId="292"/>
    <cellStyle name="Vírgula 3 3" xfId="293"/>
    <cellStyle name="Vírgula 4" xfId="28"/>
    <cellStyle name="Vírgula 5" xfId="29"/>
    <cellStyle name="Vírgula 5 2" xfId="30"/>
    <cellStyle name="Vírgula 5 2 2" xfId="187"/>
    <cellStyle name="Vírgula 6" xfId="31"/>
    <cellStyle name="Vírgula 6 2" xfId="170"/>
    <cellStyle name="Vírgula 6 2 2" xfId="294"/>
    <cellStyle name="Vírgula 6 3" xfId="188"/>
    <cellStyle name="Vírgula 6 3 2" xfId="295"/>
    <cellStyle name="Vírgula 6 4" xfId="296"/>
    <cellStyle name="Vírgula 7" xfId="171"/>
    <cellStyle name="Vírgula 7 2" xfId="172"/>
    <cellStyle name="Vírgula 7 2 2" xfId="297"/>
    <cellStyle name="Vírgula 7 3" xfId="173"/>
    <cellStyle name="Vírgula 7 3 2" xfId="298"/>
    <cellStyle name="Vírgula 7 4" xfId="174"/>
    <cellStyle name="Vírgula 7 4 2" xfId="182"/>
    <cellStyle name="Vírgula 7 5" xfId="180"/>
    <cellStyle name="Vírgula 8" xfId="175"/>
    <cellStyle name="Vírgula 8 2" xfId="176"/>
    <cellStyle name="Vírgula 8 2 2" xfId="299"/>
    <cellStyle name="Vírgula 8 3" xfId="177"/>
    <cellStyle name="Vírgula 8 3 2" xfId="300"/>
    <cellStyle name="Vírgula 8 4" xfId="301"/>
    <cellStyle name="Vírgula 9" xfId="178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2"/>
  <sheetViews>
    <sheetView tabSelected="1" view="pageBreakPreview" topLeftCell="A406" zoomScale="70" zoomScaleNormal="70" zoomScaleSheetLayoutView="70" workbookViewId="0">
      <selection activeCell="H574" sqref="H574"/>
    </sheetView>
  </sheetViews>
  <sheetFormatPr defaultRowHeight="13.5"/>
  <cols>
    <col min="1" max="1" width="1.7109375" style="2" customWidth="1"/>
    <col min="2" max="2" width="10.7109375" style="2" customWidth="1"/>
    <col min="3" max="4" width="15.7109375" style="2" customWidth="1"/>
    <col min="5" max="5" width="80.7109375" style="30" customWidth="1"/>
    <col min="6" max="6" width="10.7109375" style="2" customWidth="1"/>
    <col min="7" max="7" width="12.7109375" style="34" customWidth="1"/>
    <col min="8" max="9" width="15.7109375" style="34" customWidth="1"/>
    <col min="10" max="11" width="15.7109375" style="35" customWidth="1"/>
    <col min="12" max="12" width="9.140625" style="2"/>
    <col min="13" max="13" width="20.7109375" style="3" customWidth="1"/>
    <col min="14" max="16384" width="9.140625" style="2"/>
  </cols>
  <sheetData>
    <row r="1" spans="1:13" ht="30" customHeight="1">
      <c r="A1" s="1"/>
      <c r="B1" s="59" t="s">
        <v>192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39.950000000000003" customHeight="1">
      <c r="A2" s="1"/>
      <c r="B2" s="60" t="s">
        <v>1497</v>
      </c>
      <c r="C2" s="60"/>
      <c r="D2" s="60"/>
      <c r="E2" s="60"/>
      <c r="F2" s="60" t="s">
        <v>1495</v>
      </c>
      <c r="G2" s="60"/>
      <c r="H2" s="60"/>
      <c r="I2" s="60" t="s">
        <v>85</v>
      </c>
      <c r="J2" s="60"/>
      <c r="K2" s="36" t="s">
        <v>34</v>
      </c>
    </row>
    <row r="3" spans="1:13" ht="30" customHeight="1">
      <c r="A3" s="4"/>
      <c r="B3" s="59" t="s">
        <v>193</v>
      </c>
      <c r="C3" s="59"/>
      <c r="D3" s="59"/>
      <c r="E3" s="59"/>
      <c r="F3" s="60"/>
      <c r="G3" s="60"/>
      <c r="H3" s="60"/>
      <c r="I3" s="60"/>
      <c r="J3" s="60"/>
      <c r="K3" s="5">
        <v>1.3125</v>
      </c>
    </row>
    <row r="4" spans="1:13" s="14" customFormat="1" ht="30" customHeight="1">
      <c r="A4" s="6"/>
      <c r="B4" s="7" t="s">
        <v>0</v>
      </c>
      <c r="C4" s="8" t="s">
        <v>4</v>
      </c>
      <c r="D4" s="8" t="s">
        <v>8</v>
      </c>
      <c r="E4" s="8" t="s">
        <v>2</v>
      </c>
      <c r="F4" s="9" t="s">
        <v>5</v>
      </c>
      <c r="G4" s="10" t="s">
        <v>6</v>
      </c>
      <c r="H4" s="11" t="s">
        <v>15</v>
      </c>
      <c r="I4" s="11" t="s">
        <v>16</v>
      </c>
      <c r="J4" s="12" t="s">
        <v>17</v>
      </c>
      <c r="K4" s="12" t="s">
        <v>10</v>
      </c>
      <c r="L4" s="2"/>
      <c r="M4" s="13"/>
    </row>
    <row r="5" spans="1:13" s="15" customFormat="1" ht="20.100000000000001" customHeight="1">
      <c r="B5" s="16">
        <v>1</v>
      </c>
      <c r="C5" s="16"/>
      <c r="D5" s="16"/>
      <c r="E5" s="17" t="s">
        <v>194</v>
      </c>
      <c r="F5" s="16"/>
      <c r="G5" s="18"/>
      <c r="H5" s="16"/>
      <c r="I5" s="19"/>
      <c r="J5" s="19">
        <f>SUM(J6:J13)</f>
        <v>0</v>
      </c>
      <c r="K5" s="20" t="e">
        <f>SUM(K6:K13)</f>
        <v>#DIV/0!</v>
      </c>
      <c r="M5" s="21"/>
    </row>
    <row r="6" spans="1:13" ht="20.100000000000001" customHeight="1">
      <c r="B6" s="50" t="s">
        <v>1049</v>
      </c>
      <c r="C6" s="22" t="s">
        <v>24</v>
      </c>
      <c r="D6" s="22" t="s">
        <v>3</v>
      </c>
      <c r="E6" s="23" t="s">
        <v>195</v>
      </c>
      <c r="F6" s="49" t="s">
        <v>1491</v>
      </c>
      <c r="G6" s="24">
        <v>10</v>
      </c>
      <c r="H6" s="25"/>
      <c r="I6" s="25">
        <f>H6*$K$3</f>
        <v>0</v>
      </c>
      <c r="J6" s="25">
        <f>G6*I6</f>
        <v>0</v>
      </c>
      <c r="K6" s="26" t="e">
        <f t="shared" ref="K6:K13" si="0">J6/$K$576</f>
        <v>#DIV/0!</v>
      </c>
    </row>
    <row r="7" spans="1:13" ht="20.100000000000001" customHeight="1">
      <c r="B7" s="50" t="s">
        <v>1050</v>
      </c>
      <c r="C7" s="22" t="s">
        <v>196</v>
      </c>
      <c r="D7" s="22" t="s">
        <v>25</v>
      </c>
      <c r="E7" s="23" t="s">
        <v>197</v>
      </c>
      <c r="F7" s="49" t="s">
        <v>28</v>
      </c>
      <c r="G7" s="24">
        <v>1</v>
      </c>
      <c r="H7" s="25"/>
      <c r="I7" s="25">
        <f t="shared" ref="I7:I13" si="1">H7*$K$3</f>
        <v>0</v>
      </c>
      <c r="J7" s="25">
        <f t="shared" ref="J7:J8" si="2">G7*I7</f>
        <v>0</v>
      </c>
      <c r="K7" s="26" t="e">
        <f t="shared" si="0"/>
        <v>#DIV/0!</v>
      </c>
    </row>
    <row r="8" spans="1:13" ht="20.100000000000001" customHeight="1">
      <c r="B8" s="50" t="s">
        <v>1051</v>
      </c>
      <c r="C8" s="22" t="s">
        <v>198</v>
      </c>
      <c r="D8" s="22" t="s">
        <v>3</v>
      </c>
      <c r="E8" s="23" t="s">
        <v>199</v>
      </c>
      <c r="F8" s="49" t="s">
        <v>28</v>
      </c>
      <c r="G8" s="24">
        <v>1</v>
      </c>
      <c r="H8" s="25"/>
      <c r="I8" s="25">
        <f t="shared" si="1"/>
        <v>0</v>
      </c>
      <c r="J8" s="25">
        <f t="shared" si="2"/>
        <v>0</v>
      </c>
      <c r="K8" s="26" t="e">
        <f t="shared" si="0"/>
        <v>#DIV/0!</v>
      </c>
    </row>
    <row r="9" spans="1:13" ht="20.100000000000001" customHeight="1">
      <c r="B9" s="50" t="s">
        <v>1052</v>
      </c>
      <c r="C9" s="22" t="s">
        <v>200</v>
      </c>
      <c r="D9" s="22" t="s">
        <v>25</v>
      </c>
      <c r="E9" s="23" t="s">
        <v>201</v>
      </c>
      <c r="F9" s="49" t="s">
        <v>28</v>
      </c>
      <c r="G9" s="24">
        <v>1</v>
      </c>
      <c r="H9" s="25"/>
      <c r="I9" s="25">
        <f t="shared" si="1"/>
        <v>0</v>
      </c>
      <c r="J9" s="25">
        <f>G9*I9</f>
        <v>0</v>
      </c>
      <c r="K9" s="26" t="e">
        <f t="shared" si="0"/>
        <v>#DIV/0!</v>
      </c>
    </row>
    <row r="10" spans="1:13" ht="20.100000000000001" customHeight="1">
      <c r="B10" s="50" t="s">
        <v>1053</v>
      </c>
      <c r="C10" s="22" t="s">
        <v>35</v>
      </c>
      <c r="D10" s="22" t="s">
        <v>3</v>
      </c>
      <c r="E10" s="23" t="s">
        <v>202</v>
      </c>
      <c r="F10" s="49" t="s">
        <v>1491</v>
      </c>
      <c r="G10" s="24">
        <v>0</v>
      </c>
      <c r="H10" s="25">
        <v>517.21</v>
      </c>
      <c r="I10" s="25">
        <f t="shared" si="1"/>
        <v>678.83812499999999</v>
      </c>
      <c r="J10" s="25">
        <f t="shared" ref="J10:J13" si="3">G10*I10</f>
        <v>0</v>
      </c>
      <c r="K10" s="26" t="e">
        <f t="shared" si="0"/>
        <v>#DIV/0!</v>
      </c>
    </row>
    <row r="11" spans="1:13" s="15" customFormat="1" ht="20.100000000000001" customHeight="1">
      <c r="B11" s="50" t="s">
        <v>1054</v>
      </c>
      <c r="C11" s="22" t="s">
        <v>203</v>
      </c>
      <c r="D11" s="22" t="s">
        <v>3</v>
      </c>
      <c r="E11" s="23" t="s">
        <v>204</v>
      </c>
      <c r="F11" s="49" t="s">
        <v>1491</v>
      </c>
      <c r="G11" s="24">
        <v>0</v>
      </c>
      <c r="H11" s="25">
        <v>5.34</v>
      </c>
      <c r="I11" s="25">
        <f t="shared" si="1"/>
        <v>7.00875</v>
      </c>
      <c r="J11" s="25">
        <f t="shared" si="3"/>
        <v>0</v>
      </c>
      <c r="K11" s="26" t="e">
        <f t="shared" si="0"/>
        <v>#DIV/0!</v>
      </c>
      <c r="M11" s="21"/>
    </row>
    <row r="12" spans="1:13" s="15" customFormat="1" ht="20.100000000000001" customHeight="1">
      <c r="B12" s="50" t="s">
        <v>1055</v>
      </c>
      <c r="C12" s="22" t="s">
        <v>205</v>
      </c>
      <c r="D12" s="22" t="s">
        <v>25</v>
      </c>
      <c r="E12" s="23" t="s">
        <v>206</v>
      </c>
      <c r="F12" s="49" t="s">
        <v>29</v>
      </c>
      <c r="G12" s="24">
        <v>0</v>
      </c>
      <c r="H12" s="25">
        <v>69.56</v>
      </c>
      <c r="I12" s="25">
        <f t="shared" si="1"/>
        <v>91.297499999999999</v>
      </c>
      <c r="J12" s="25">
        <f t="shared" si="3"/>
        <v>0</v>
      </c>
      <c r="K12" s="26" t="e">
        <f t="shared" si="0"/>
        <v>#DIV/0!</v>
      </c>
      <c r="M12" s="21"/>
    </row>
    <row r="13" spans="1:13" ht="20.100000000000001" customHeight="1">
      <c r="B13" s="50" t="s">
        <v>1056</v>
      </c>
      <c r="C13" s="22" t="s">
        <v>207</v>
      </c>
      <c r="D13" s="22" t="s">
        <v>3</v>
      </c>
      <c r="E13" s="23" t="s">
        <v>208</v>
      </c>
      <c r="F13" s="49" t="s">
        <v>1491</v>
      </c>
      <c r="G13" s="24">
        <v>80</v>
      </c>
      <c r="H13" s="25"/>
      <c r="I13" s="25">
        <f t="shared" si="1"/>
        <v>0</v>
      </c>
      <c r="J13" s="25">
        <f t="shared" si="3"/>
        <v>0</v>
      </c>
      <c r="K13" s="26" t="e">
        <f t="shared" si="0"/>
        <v>#DIV/0!</v>
      </c>
    </row>
    <row r="14" spans="1:13" ht="20.100000000000001" customHeight="1">
      <c r="B14" s="16">
        <v>2</v>
      </c>
      <c r="C14" s="16"/>
      <c r="D14" s="16"/>
      <c r="E14" s="17" t="s">
        <v>209</v>
      </c>
      <c r="F14" s="48"/>
      <c r="G14" s="18"/>
      <c r="H14" s="16"/>
      <c r="I14" s="19"/>
      <c r="J14" s="19">
        <f>SUM(J15,J20,J24)</f>
        <v>0</v>
      </c>
      <c r="K14" s="20" t="e">
        <f>SUM(K15,K20,K24)</f>
        <v>#DIV/0!</v>
      </c>
    </row>
    <row r="15" spans="1:13" ht="20.100000000000001" customHeight="1">
      <c r="B15" s="16" t="s">
        <v>91</v>
      </c>
      <c r="C15" s="16"/>
      <c r="D15" s="16"/>
      <c r="E15" s="17" t="s">
        <v>210</v>
      </c>
      <c r="F15" s="48"/>
      <c r="G15" s="18"/>
      <c r="H15" s="16"/>
      <c r="I15" s="19"/>
      <c r="J15" s="19">
        <f>SUM(J16:J19)</f>
        <v>0</v>
      </c>
      <c r="K15" s="20" t="e">
        <f>SUM(K16:K19)</f>
        <v>#DIV/0!</v>
      </c>
    </row>
    <row r="16" spans="1:13" s="15" customFormat="1" ht="20.100000000000001" customHeight="1">
      <c r="B16" s="50" t="s">
        <v>92</v>
      </c>
      <c r="C16" s="22" t="s">
        <v>211</v>
      </c>
      <c r="D16" s="22" t="s">
        <v>3</v>
      </c>
      <c r="E16" s="23" t="s">
        <v>212</v>
      </c>
      <c r="F16" s="49" t="s">
        <v>7</v>
      </c>
      <c r="G16" s="24">
        <v>0</v>
      </c>
      <c r="H16" s="25">
        <v>10.31</v>
      </c>
      <c r="I16" s="25">
        <f t="shared" ref="I16:I27" si="4">H16*$K$3</f>
        <v>13.531875000000001</v>
      </c>
      <c r="J16" s="25">
        <f t="shared" ref="J16:J19" si="5">G16*I16</f>
        <v>0</v>
      </c>
      <c r="K16" s="26" t="e">
        <f t="shared" ref="K16:K27" si="6">J16/$K$576</f>
        <v>#DIV/0!</v>
      </c>
      <c r="M16" s="21"/>
    </row>
    <row r="17" spans="2:13" ht="20.100000000000001" customHeight="1">
      <c r="B17" s="50" t="s">
        <v>93</v>
      </c>
      <c r="C17" s="22" t="s">
        <v>213</v>
      </c>
      <c r="D17" s="22" t="s">
        <v>3</v>
      </c>
      <c r="E17" s="23" t="s">
        <v>214</v>
      </c>
      <c r="F17" s="49" t="s">
        <v>7</v>
      </c>
      <c r="G17" s="24">
        <v>0</v>
      </c>
      <c r="H17" s="25">
        <v>37.06</v>
      </c>
      <c r="I17" s="25">
        <f t="shared" si="4"/>
        <v>48.641249999999999</v>
      </c>
      <c r="J17" s="25">
        <f t="shared" si="5"/>
        <v>0</v>
      </c>
      <c r="K17" s="26" t="e">
        <f t="shared" si="6"/>
        <v>#DIV/0!</v>
      </c>
    </row>
    <row r="18" spans="2:13" ht="20.100000000000001" customHeight="1">
      <c r="B18" s="50" t="s">
        <v>94</v>
      </c>
      <c r="C18" s="22" t="s">
        <v>215</v>
      </c>
      <c r="D18" s="22" t="s">
        <v>3</v>
      </c>
      <c r="E18" s="23" t="s">
        <v>216</v>
      </c>
      <c r="F18" s="49" t="s">
        <v>1</v>
      </c>
      <c r="G18" s="24">
        <v>0</v>
      </c>
      <c r="H18" s="25">
        <v>30.09</v>
      </c>
      <c r="I18" s="25">
        <f t="shared" si="4"/>
        <v>39.493124999999999</v>
      </c>
      <c r="J18" s="25">
        <f t="shared" si="5"/>
        <v>0</v>
      </c>
      <c r="K18" s="26" t="e">
        <f t="shared" si="6"/>
        <v>#DIV/0!</v>
      </c>
    </row>
    <row r="19" spans="2:13" ht="20.100000000000001" customHeight="1">
      <c r="B19" s="50" t="s">
        <v>1057</v>
      </c>
      <c r="C19" s="22" t="s">
        <v>217</v>
      </c>
      <c r="D19" s="22" t="s">
        <v>3</v>
      </c>
      <c r="E19" s="23" t="s">
        <v>218</v>
      </c>
      <c r="F19" s="49" t="s">
        <v>7</v>
      </c>
      <c r="G19" s="24">
        <v>0</v>
      </c>
      <c r="H19" s="25">
        <v>2.82</v>
      </c>
      <c r="I19" s="25">
        <f t="shared" si="4"/>
        <v>3.7012499999999999</v>
      </c>
      <c r="J19" s="25">
        <f t="shared" si="5"/>
        <v>0</v>
      </c>
      <c r="K19" s="26" t="e">
        <f t="shared" si="6"/>
        <v>#DIV/0!</v>
      </c>
    </row>
    <row r="20" spans="2:13" s="15" customFormat="1" ht="20.100000000000001" customHeight="1">
      <c r="B20" s="16" t="s">
        <v>95</v>
      </c>
      <c r="C20" s="16"/>
      <c r="D20" s="16"/>
      <c r="E20" s="17" t="s">
        <v>219</v>
      </c>
      <c r="F20" s="48"/>
      <c r="G20" s="18"/>
      <c r="H20" s="16"/>
      <c r="I20" s="19"/>
      <c r="J20" s="19">
        <f>SUM(J21:J23)</f>
        <v>0</v>
      </c>
      <c r="K20" s="20" t="e">
        <f>SUM(K21:K23)</f>
        <v>#DIV/0!</v>
      </c>
      <c r="M20" s="21"/>
    </row>
    <row r="21" spans="2:13" s="15" customFormat="1" ht="20.100000000000001" customHeight="1">
      <c r="B21" s="50" t="s">
        <v>96</v>
      </c>
      <c r="C21" s="22" t="s">
        <v>213</v>
      </c>
      <c r="D21" s="22" t="s">
        <v>3</v>
      </c>
      <c r="E21" s="23" t="s">
        <v>214</v>
      </c>
      <c r="F21" s="49" t="s">
        <v>7</v>
      </c>
      <c r="G21" s="24">
        <v>11.26</v>
      </c>
      <c r="H21" s="25"/>
      <c r="I21" s="25">
        <f t="shared" si="4"/>
        <v>0</v>
      </c>
      <c r="J21" s="25">
        <f t="shared" ref="J21:J23" si="7">G21*I21</f>
        <v>0</v>
      </c>
      <c r="K21" s="26" t="e">
        <f t="shared" si="6"/>
        <v>#DIV/0!</v>
      </c>
      <c r="M21" s="21"/>
    </row>
    <row r="22" spans="2:13" ht="20.100000000000001" customHeight="1">
      <c r="B22" s="50" t="s">
        <v>97</v>
      </c>
      <c r="C22" s="22" t="s">
        <v>215</v>
      </c>
      <c r="D22" s="22" t="s">
        <v>3</v>
      </c>
      <c r="E22" s="23" t="s">
        <v>216</v>
      </c>
      <c r="F22" s="49" t="s">
        <v>1</v>
      </c>
      <c r="G22" s="24">
        <v>17.739999999999998</v>
      </c>
      <c r="H22" s="25"/>
      <c r="I22" s="25">
        <f t="shared" si="4"/>
        <v>0</v>
      </c>
      <c r="J22" s="25">
        <f t="shared" si="7"/>
        <v>0</v>
      </c>
      <c r="K22" s="26" t="e">
        <f t="shared" si="6"/>
        <v>#DIV/0!</v>
      </c>
    </row>
    <row r="23" spans="2:13" ht="20.100000000000001" customHeight="1">
      <c r="B23" s="50" t="s">
        <v>98</v>
      </c>
      <c r="C23" s="22" t="s">
        <v>217</v>
      </c>
      <c r="D23" s="22" t="s">
        <v>3</v>
      </c>
      <c r="E23" s="23" t="s">
        <v>218</v>
      </c>
      <c r="F23" s="49" t="s">
        <v>7</v>
      </c>
      <c r="G23" s="24">
        <v>6.39</v>
      </c>
      <c r="H23" s="25"/>
      <c r="I23" s="25">
        <f t="shared" si="4"/>
        <v>0</v>
      </c>
      <c r="J23" s="25">
        <f t="shared" si="7"/>
        <v>0</v>
      </c>
      <c r="K23" s="26" t="e">
        <f t="shared" si="6"/>
        <v>#DIV/0!</v>
      </c>
    </row>
    <row r="24" spans="2:13" ht="20.100000000000001" customHeight="1">
      <c r="B24" s="16" t="s">
        <v>1058</v>
      </c>
      <c r="C24" s="16"/>
      <c r="D24" s="16"/>
      <c r="E24" s="17" t="s">
        <v>220</v>
      </c>
      <c r="F24" s="48"/>
      <c r="G24" s="18"/>
      <c r="H24" s="16"/>
      <c r="I24" s="19"/>
      <c r="J24" s="19">
        <f>SUM(J25:J27)</f>
        <v>0</v>
      </c>
      <c r="K24" s="20" t="e">
        <f>SUM(K25:K27)</f>
        <v>#DIV/0!</v>
      </c>
    </row>
    <row r="25" spans="2:13" s="15" customFormat="1" ht="20.100000000000001" customHeight="1">
      <c r="B25" s="22" t="s">
        <v>1059</v>
      </c>
      <c r="C25" s="22" t="s">
        <v>213</v>
      </c>
      <c r="D25" s="22" t="s">
        <v>3</v>
      </c>
      <c r="E25" s="23" t="s">
        <v>214</v>
      </c>
      <c r="F25" s="49" t="s">
        <v>7</v>
      </c>
      <c r="G25" s="24">
        <v>5.78</v>
      </c>
      <c r="H25" s="25"/>
      <c r="I25" s="25">
        <f t="shared" si="4"/>
        <v>0</v>
      </c>
      <c r="J25" s="25">
        <f t="shared" ref="J25:J27" si="8">G25*I25</f>
        <v>0</v>
      </c>
      <c r="K25" s="26" t="e">
        <f t="shared" si="6"/>
        <v>#DIV/0!</v>
      </c>
      <c r="M25" s="21"/>
    </row>
    <row r="26" spans="2:13" ht="20.100000000000001" customHeight="1">
      <c r="B26" s="22" t="s">
        <v>1060</v>
      </c>
      <c r="C26" s="22" t="s">
        <v>215</v>
      </c>
      <c r="D26" s="22" t="s">
        <v>3</v>
      </c>
      <c r="E26" s="23" t="s">
        <v>216</v>
      </c>
      <c r="F26" s="49" t="s">
        <v>1</v>
      </c>
      <c r="G26" s="24">
        <v>12.96</v>
      </c>
      <c r="H26" s="25"/>
      <c r="I26" s="25">
        <f t="shared" si="4"/>
        <v>0</v>
      </c>
      <c r="J26" s="25">
        <f t="shared" si="8"/>
        <v>0</v>
      </c>
      <c r="K26" s="26" t="e">
        <f t="shared" si="6"/>
        <v>#DIV/0!</v>
      </c>
    </row>
    <row r="27" spans="2:13" ht="20.100000000000001" customHeight="1">
      <c r="B27" s="22" t="s">
        <v>1061</v>
      </c>
      <c r="C27" s="22" t="s">
        <v>217</v>
      </c>
      <c r="D27" s="22" t="s">
        <v>3</v>
      </c>
      <c r="E27" s="23" t="s">
        <v>218</v>
      </c>
      <c r="F27" s="49" t="s">
        <v>7</v>
      </c>
      <c r="G27" s="24">
        <v>1.06</v>
      </c>
      <c r="H27" s="25"/>
      <c r="I27" s="25">
        <f t="shared" si="4"/>
        <v>0</v>
      </c>
      <c r="J27" s="25">
        <f t="shared" si="8"/>
        <v>0</v>
      </c>
      <c r="K27" s="26" t="e">
        <f t="shared" si="6"/>
        <v>#DIV/0!</v>
      </c>
    </row>
    <row r="28" spans="2:13" ht="20.100000000000001" customHeight="1">
      <c r="B28" s="16">
        <v>3</v>
      </c>
      <c r="C28" s="16"/>
      <c r="D28" s="16"/>
      <c r="E28" s="17" t="s">
        <v>221</v>
      </c>
      <c r="F28" s="48"/>
      <c r="G28" s="18"/>
      <c r="H28" s="16"/>
      <c r="I28" s="19"/>
      <c r="J28" s="19">
        <f>SUM(J29,J35,J40,J47,J54)</f>
        <v>0</v>
      </c>
      <c r="K28" s="20" t="e">
        <f>SUM(K29,K35,K40,K47,K54)</f>
        <v>#DIV/0!</v>
      </c>
      <c r="L28" s="27"/>
    </row>
    <row r="29" spans="2:13" s="15" customFormat="1" ht="20.100000000000001" customHeight="1">
      <c r="B29" s="16" t="s">
        <v>99</v>
      </c>
      <c r="C29" s="16"/>
      <c r="D29" s="16"/>
      <c r="E29" s="17" t="s">
        <v>222</v>
      </c>
      <c r="F29" s="48"/>
      <c r="G29" s="18"/>
      <c r="H29" s="16"/>
      <c r="I29" s="19"/>
      <c r="J29" s="19">
        <f>SUM(J30:J34)</f>
        <v>0</v>
      </c>
      <c r="K29" s="20" t="e">
        <f>SUM(K30:K34)</f>
        <v>#DIV/0!</v>
      </c>
      <c r="L29" s="28"/>
      <c r="M29" s="21"/>
    </row>
    <row r="30" spans="2:13" ht="20.100000000000001" customHeight="1">
      <c r="B30" s="22" t="s">
        <v>100</v>
      </c>
      <c r="C30" s="22" t="s">
        <v>223</v>
      </c>
      <c r="D30" s="22" t="s">
        <v>3</v>
      </c>
      <c r="E30" s="23" t="s">
        <v>224</v>
      </c>
      <c r="F30" s="49" t="s">
        <v>1</v>
      </c>
      <c r="G30" s="24">
        <v>0</v>
      </c>
      <c r="H30" s="25">
        <v>28.21</v>
      </c>
      <c r="I30" s="25">
        <f t="shared" ref="I30:I58" si="9">H30*$K$3</f>
        <v>37.025624999999998</v>
      </c>
      <c r="J30" s="25">
        <f t="shared" ref="J30:J34" si="10">G30*I30</f>
        <v>0</v>
      </c>
      <c r="K30" s="26" t="e">
        <f t="shared" ref="K30:K58" si="11">J30/$K$576</f>
        <v>#DIV/0!</v>
      </c>
    </row>
    <row r="31" spans="2:13" ht="20.100000000000001" customHeight="1">
      <c r="B31" s="22" t="s">
        <v>101</v>
      </c>
      <c r="C31" s="22" t="s">
        <v>225</v>
      </c>
      <c r="D31" s="22" t="s">
        <v>3</v>
      </c>
      <c r="E31" s="23" t="s">
        <v>226</v>
      </c>
      <c r="F31" s="49" t="s">
        <v>1</v>
      </c>
      <c r="G31" s="24">
        <v>0</v>
      </c>
      <c r="H31" s="25">
        <v>47.19</v>
      </c>
      <c r="I31" s="25">
        <f t="shared" si="9"/>
        <v>61.936875000000001</v>
      </c>
      <c r="J31" s="25">
        <f t="shared" si="10"/>
        <v>0</v>
      </c>
      <c r="K31" s="26" t="e">
        <f t="shared" si="11"/>
        <v>#DIV/0!</v>
      </c>
      <c r="L31" s="27"/>
    </row>
    <row r="32" spans="2:13" ht="30" customHeight="1">
      <c r="B32" s="22" t="s">
        <v>102</v>
      </c>
      <c r="C32" s="22" t="s">
        <v>227</v>
      </c>
      <c r="D32" s="22" t="s">
        <v>3</v>
      </c>
      <c r="E32" s="23" t="s">
        <v>228</v>
      </c>
      <c r="F32" s="49" t="s">
        <v>72</v>
      </c>
      <c r="G32" s="24">
        <v>0</v>
      </c>
      <c r="H32" s="25">
        <v>13.02</v>
      </c>
      <c r="I32" s="25">
        <f t="shared" si="9"/>
        <v>17.088750000000001</v>
      </c>
      <c r="J32" s="25">
        <f t="shared" si="10"/>
        <v>0</v>
      </c>
      <c r="K32" s="26" t="e">
        <f t="shared" si="11"/>
        <v>#DIV/0!</v>
      </c>
      <c r="L32" s="27"/>
    </row>
    <row r="33" spans="2:13" s="15" customFormat="1" ht="20.100000000000001" customHeight="1">
      <c r="B33" s="22" t="s">
        <v>1062</v>
      </c>
      <c r="C33" s="22" t="s">
        <v>229</v>
      </c>
      <c r="D33" s="22" t="s">
        <v>3</v>
      </c>
      <c r="E33" s="23" t="s">
        <v>230</v>
      </c>
      <c r="F33" s="49" t="s">
        <v>72</v>
      </c>
      <c r="G33" s="24">
        <v>0</v>
      </c>
      <c r="H33" s="25">
        <v>9.09</v>
      </c>
      <c r="I33" s="25">
        <f t="shared" si="9"/>
        <v>11.930624999999999</v>
      </c>
      <c r="J33" s="25">
        <f t="shared" si="10"/>
        <v>0</v>
      </c>
      <c r="K33" s="26" t="e">
        <f t="shared" si="11"/>
        <v>#DIV/0!</v>
      </c>
      <c r="M33" s="21"/>
    </row>
    <row r="34" spans="2:13" ht="20.100000000000001" customHeight="1">
      <c r="B34" s="22" t="s">
        <v>1063</v>
      </c>
      <c r="C34" s="22" t="s">
        <v>231</v>
      </c>
      <c r="D34" s="22" t="s">
        <v>3</v>
      </c>
      <c r="E34" s="23" t="s">
        <v>232</v>
      </c>
      <c r="F34" s="49" t="s">
        <v>7</v>
      </c>
      <c r="G34" s="24">
        <v>0</v>
      </c>
      <c r="H34" s="25">
        <v>718.34</v>
      </c>
      <c r="I34" s="25">
        <f t="shared" si="9"/>
        <v>942.82125000000008</v>
      </c>
      <c r="J34" s="25">
        <f t="shared" si="10"/>
        <v>0</v>
      </c>
      <c r="K34" s="26" t="e">
        <f t="shared" si="11"/>
        <v>#DIV/0!</v>
      </c>
    </row>
    <row r="35" spans="2:13" ht="20.100000000000001" customHeight="1">
      <c r="B35" s="16" t="s">
        <v>103</v>
      </c>
      <c r="C35" s="16"/>
      <c r="D35" s="16"/>
      <c r="E35" s="17" t="s">
        <v>233</v>
      </c>
      <c r="F35" s="48"/>
      <c r="G35" s="18"/>
      <c r="H35" s="16"/>
      <c r="I35" s="19"/>
      <c r="J35" s="19">
        <f>SUM(J36:J39)</f>
        <v>0</v>
      </c>
      <c r="K35" s="20" t="e">
        <f>SUM(K36:K39)</f>
        <v>#DIV/0!</v>
      </c>
    </row>
    <row r="36" spans="2:13" ht="20.100000000000001" customHeight="1">
      <c r="B36" s="22" t="s">
        <v>104</v>
      </c>
      <c r="C36" s="22" t="s">
        <v>225</v>
      </c>
      <c r="D36" s="22" t="s">
        <v>3</v>
      </c>
      <c r="E36" s="23" t="s">
        <v>234</v>
      </c>
      <c r="F36" s="49" t="s">
        <v>1</v>
      </c>
      <c r="G36" s="24">
        <v>0</v>
      </c>
      <c r="H36" s="25">
        <v>47.19</v>
      </c>
      <c r="I36" s="25">
        <f t="shared" si="9"/>
        <v>61.936875000000001</v>
      </c>
      <c r="J36" s="25">
        <f t="shared" ref="J36:J39" si="12">G36*I36</f>
        <v>0</v>
      </c>
      <c r="K36" s="26" t="e">
        <f t="shared" si="11"/>
        <v>#DIV/0!</v>
      </c>
    </row>
    <row r="37" spans="2:13" s="15" customFormat="1" ht="30" customHeight="1">
      <c r="B37" s="22" t="s">
        <v>105</v>
      </c>
      <c r="C37" s="22" t="s">
        <v>227</v>
      </c>
      <c r="D37" s="22" t="s">
        <v>3</v>
      </c>
      <c r="E37" s="23" t="s">
        <v>235</v>
      </c>
      <c r="F37" s="49" t="s">
        <v>72</v>
      </c>
      <c r="G37" s="24">
        <v>0</v>
      </c>
      <c r="H37" s="25">
        <v>13.02</v>
      </c>
      <c r="I37" s="25">
        <f t="shared" si="9"/>
        <v>17.088750000000001</v>
      </c>
      <c r="J37" s="25">
        <f t="shared" si="12"/>
        <v>0</v>
      </c>
      <c r="K37" s="26" t="e">
        <f t="shared" si="11"/>
        <v>#DIV/0!</v>
      </c>
      <c r="M37" s="21"/>
    </row>
    <row r="38" spans="2:13" ht="20.100000000000001" customHeight="1">
      <c r="B38" s="22" t="s">
        <v>106</v>
      </c>
      <c r="C38" s="22" t="s">
        <v>229</v>
      </c>
      <c r="D38" s="22" t="s">
        <v>3</v>
      </c>
      <c r="E38" s="23" t="s">
        <v>230</v>
      </c>
      <c r="F38" s="49" t="s">
        <v>72</v>
      </c>
      <c r="G38" s="24">
        <v>0</v>
      </c>
      <c r="H38" s="25">
        <v>9.09</v>
      </c>
      <c r="I38" s="25">
        <f t="shared" si="9"/>
        <v>11.930624999999999</v>
      </c>
      <c r="J38" s="25">
        <f t="shared" si="12"/>
        <v>0</v>
      </c>
      <c r="K38" s="26" t="e">
        <f t="shared" si="11"/>
        <v>#DIV/0!</v>
      </c>
    </row>
    <row r="39" spans="2:13" ht="20.100000000000001" customHeight="1">
      <c r="B39" s="22" t="s">
        <v>1064</v>
      </c>
      <c r="C39" s="22" t="s">
        <v>231</v>
      </c>
      <c r="D39" s="22" t="s">
        <v>3</v>
      </c>
      <c r="E39" s="23" t="s">
        <v>232</v>
      </c>
      <c r="F39" s="49" t="s">
        <v>7</v>
      </c>
      <c r="G39" s="24">
        <v>0</v>
      </c>
      <c r="H39" s="25">
        <v>718.34</v>
      </c>
      <c r="I39" s="25">
        <f t="shared" si="9"/>
        <v>942.82125000000008</v>
      </c>
      <c r="J39" s="25">
        <f t="shared" si="12"/>
        <v>0</v>
      </c>
      <c r="K39" s="26" t="e">
        <f t="shared" si="11"/>
        <v>#DIV/0!</v>
      </c>
    </row>
    <row r="40" spans="2:13" ht="20.100000000000001" customHeight="1">
      <c r="B40" s="16" t="s">
        <v>107</v>
      </c>
      <c r="C40" s="16"/>
      <c r="D40" s="16"/>
      <c r="E40" s="17" t="s">
        <v>236</v>
      </c>
      <c r="F40" s="48"/>
      <c r="G40" s="18"/>
      <c r="H40" s="16"/>
      <c r="I40" s="19"/>
      <c r="J40" s="19">
        <f>SUM(J41:J46)</f>
        <v>0</v>
      </c>
      <c r="K40" s="20" t="e">
        <f>SUM(K41:K46)</f>
        <v>#DIV/0!</v>
      </c>
    </row>
    <row r="41" spans="2:13" ht="20.100000000000001" customHeight="1">
      <c r="B41" s="22" t="s">
        <v>108</v>
      </c>
      <c r="C41" s="22" t="s">
        <v>237</v>
      </c>
      <c r="D41" s="22" t="s">
        <v>3</v>
      </c>
      <c r="E41" s="23" t="s">
        <v>238</v>
      </c>
      <c r="F41" s="49" t="s">
        <v>29</v>
      </c>
      <c r="G41" s="24">
        <v>56</v>
      </c>
      <c r="H41" s="25"/>
      <c r="I41" s="25">
        <f t="shared" si="9"/>
        <v>0</v>
      </c>
      <c r="J41" s="25">
        <f t="shared" ref="J41:J46" si="13">G41*I41</f>
        <v>0</v>
      </c>
      <c r="K41" s="26" t="e">
        <f t="shared" si="11"/>
        <v>#DIV/0!</v>
      </c>
    </row>
    <row r="42" spans="2:13" ht="20.100000000000001" customHeight="1">
      <c r="B42" s="22" t="s">
        <v>109</v>
      </c>
      <c r="C42" s="22" t="s">
        <v>239</v>
      </c>
      <c r="D42" s="22" t="s">
        <v>3</v>
      </c>
      <c r="E42" s="23" t="s">
        <v>240</v>
      </c>
      <c r="F42" s="49" t="s">
        <v>28</v>
      </c>
      <c r="G42" s="24">
        <v>12</v>
      </c>
      <c r="H42" s="25"/>
      <c r="I42" s="25">
        <f t="shared" si="9"/>
        <v>0</v>
      </c>
      <c r="J42" s="25">
        <f t="shared" si="13"/>
        <v>0</v>
      </c>
      <c r="K42" s="26" t="e">
        <f t="shared" si="11"/>
        <v>#DIV/0!</v>
      </c>
    </row>
    <row r="43" spans="2:13" ht="20.100000000000001" customHeight="1">
      <c r="B43" s="22" t="s">
        <v>110</v>
      </c>
      <c r="C43" s="22" t="s">
        <v>223</v>
      </c>
      <c r="D43" s="22" t="s">
        <v>3</v>
      </c>
      <c r="E43" s="23" t="s">
        <v>241</v>
      </c>
      <c r="F43" s="49" t="s">
        <v>1</v>
      </c>
      <c r="G43" s="24">
        <v>12.96</v>
      </c>
      <c r="H43" s="25"/>
      <c r="I43" s="25">
        <f t="shared" si="9"/>
        <v>0</v>
      </c>
      <c r="J43" s="25">
        <f t="shared" si="13"/>
        <v>0</v>
      </c>
      <c r="K43" s="26" t="e">
        <f t="shared" si="11"/>
        <v>#DIV/0!</v>
      </c>
    </row>
    <row r="44" spans="2:13" ht="20.100000000000001" customHeight="1">
      <c r="B44" s="22" t="s">
        <v>1065</v>
      </c>
      <c r="C44" s="22" t="s">
        <v>225</v>
      </c>
      <c r="D44" s="22" t="s">
        <v>3</v>
      </c>
      <c r="E44" s="23" t="s">
        <v>242</v>
      </c>
      <c r="F44" s="49" t="s">
        <v>1</v>
      </c>
      <c r="G44" s="24">
        <v>7.2</v>
      </c>
      <c r="H44" s="25"/>
      <c r="I44" s="25">
        <f t="shared" si="9"/>
        <v>0</v>
      </c>
      <c r="J44" s="25">
        <f t="shared" si="13"/>
        <v>0</v>
      </c>
      <c r="K44" s="26" t="e">
        <f t="shared" si="11"/>
        <v>#DIV/0!</v>
      </c>
    </row>
    <row r="45" spans="2:13" ht="20.100000000000001" customHeight="1">
      <c r="B45" s="22" t="s">
        <v>1066</v>
      </c>
      <c r="C45" s="22" t="s">
        <v>243</v>
      </c>
      <c r="D45" s="22" t="s">
        <v>3</v>
      </c>
      <c r="E45" s="23" t="s">
        <v>244</v>
      </c>
      <c r="F45" s="49" t="s">
        <v>28</v>
      </c>
      <c r="G45" s="24">
        <v>6.48</v>
      </c>
      <c r="H45" s="25"/>
      <c r="I45" s="25">
        <f t="shared" si="9"/>
        <v>0</v>
      </c>
      <c r="J45" s="25">
        <f t="shared" si="13"/>
        <v>0</v>
      </c>
      <c r="K45" s="26" t="e">
        <f t="shared" si="11"/>
        <v>#DIV/0!</v>
      </c>
    </row>
    <row r="46" spans="2:13" s="15" customFormat="1" ht="20.100000000000001" customHeight="1">
      <c r="B46" s="22" t="s">
        <v>1067</v>
      </c>
      <c r="C46" s="22" t="s">
        <v>231</v>
      </c>
      <c r="D46" s="22" t="s">
        <v>3</v>
      </c>
      <c r="E46" s="23" t="s">
        <v>245</v>
      </c>
      <c r="F46" s="49" t="s">
        <v>7</v>
      </c>
      <c r="G46" s="24">
        <v>4.71</v>
      </c>
      <c r="H46" s="25"/>
      <c r="I46" s="25">
        <f t="shared" si="9"/>
        <v>0</v>
      </c>
      <c r="J46" s="25">
        <f t="shared" si="13"/>
        <v>0</v>
      </c>
      <c r="K46" s="26" t="e">
        <f t="shared" si="11"/>
        <v>#DIV/0!</v>
      </c>
      <c r="M46" s="21"/>
    </row>
    <row r="47" spans="2:13" s="15" customFormat="1" ht="20.100000000000001" customHeight="1">
      <c r="B47" s="16" t="s">
        <v>111</v>
      </c>
      <c r="C47" s="16"/>
      <c r="D47" s="16"/>
      <c r="E47" s="17" t="s">
        <v>246</v>
      </c>
      <c r="F47" s="48"/>
      <c r="G47" s="18"/>
      <c r="H47" s="16"/>
      <c r="I47" s="19"/>
      <c r="J47" s="19">
        <f>SUM(J48:J53)</f>
        <v>0</v>
      </c>
      <c r="K47" s="20" t="e">
        <f>SUM(K48:K53)</f>
        <v>#DIV/0!</v>
      </c>
      <c r="M47" s="21"/>
    </row>
    <row r="48" spans="2:13" ht="20.100000000000001" customHeight="1">
      <c r="B48" s="22" t="s">
        <v>112</v>
      </c>
      <c r="C48" s="22" t="s">
        <v>237</v>
      </c>
      <c r="D48" s="22" t="s">
        <v>3</v>
      </c>
      <c r="E48" s="23" t="s">
        <v>247</v>
      </c>
      <c r="F48" s="49" t="s">
        <v>29</v>
      </c>
      <c r="G48" s="24">
        <v>52.5</v>
      </c>
      <c r="H48" s="25"/>
      <c r="I48" s="25">
        <f t="shared" si="9"/>
        <v>0</v>
      </c>
      <c r="J48" s="25">
        <f t="shared" ref="J48:J53" si="14">G48*I48</f>
        <v>0</v>
      </c>
      <c r="K48" s="26" t="e">
        <f t="shared" si="11"/>
        <v>#DIV/0!</v>
      </c>
      <c r="L48" s="27"/>
    </row>
    <row r="49" spans="2:13" ht="20.100000000000001" customHeight="1">
      <c r="B49" s="22" t="s">
        <v>113</v>
      </c>
      <c r="C49" s="22" t="s">
        <v>223</v>
      </c>
      <c r="D49" s="22" t="s">
        <v>3</v>
      </c>
      <c r="E49" s="23" t="s">
        <v>248</v>
      </c>
      <c r="F49" s="49" t="s">
        <v>1</v>
      </c>
      <c r="G49" s="24">
        <v>27.97</v>
      </c>
      <c r="H49" s="25"/>
      <c r="I49" s="25">
        <f t="shared" si="9"/>
        <v>0</v>
      </c>
      <c r="J49" s="25">
        <f t="shared" si="14"/>
        <v>0</v>
      </c>
      <c r="K49" s="26" t="e">
        <f t="shared" si="11"/>
        <v>#DIV/0!</v>
      </c>
      <c r="L49" s="27"/>
    </row>
    <row r="50" spans="2:13" ht="20.100000000000001" customHeight="1">
      <c r="B50" s="22" t="s">
        <v>114</v>
      </c>
      <c r="C50" s="22" t="s">
        <v>225</v>
      </c>
      <c r="D50" s="22" t="s">
        <v>3</v>
      </c>
      <c r="E50" s="23" t="s">
        <v>249</v>
      </c>
      <c r="F50" s="49" t="s">
        <v>1</v>
      </c>
      <c r="G50" s="24">
        <v>21.39</v>
      </c>
      <c r="H50" s="25"/>
      <c r="I50" s="25">
        <f t="shared" si="9"/>
        <v>0</v>
      </c>
      <c r="J50" s="25">
        <f t="shared" si="14"/>
        <v>0</v>
      </c>
      <c r="K50" s="26" t="e">
        <f t="shared" si="11"/>
        <v>#DIV/0!</v>
      </c>
      <c r="L50" s="27"/>
    </row>
    <row r="51" spans="2:13" ht="30" customHeight="1">
      <c r="B51" s="22" t="s">
        <v>1068</v>
      </c>
      <c r="C51" s="22" t="s">
        <v>227</v>
      </c>
      <c r="D51" s="22" t="s">
        <v>3</v>
      </c>
      <c r="E51" s="23" t="s">
        <v>235</v>
      </c>
      <c r="F51" s="49" t="s">
        <v>72</v>
      </c>
      <c r="G51" s="24">
        <v>34.36</v>
      </c>
      <c r="H51" s="25"/>
      <c r="I51" s="25">
        <f t="shared" si="9"/>
        <v>0</v>
      </c>
      <c r="J51" s="25">
        <f t="shared" si="14"/>
        <v>0</v>
      </c>
      <c r="K51" s="26" t="e">
        <f t="shared" si="11"/>
        <v>#DIV/0!</v>
      </c>
    </row>
    <row r="52" spans="2:13" ht="20.100000000000001" customHeight="1">
      <c r="B52" s="22" t="s">
        <v>1069</v>
      </c>
      <c r="C52" s="22" t="s">
        <v>229</v>
      </c>
      <c r="D52" s="22" t="s">
        <v>3</v>
      </c>
      <c r="E52" s="23" t="s">
        <v>230</v>
      </c>
      <c r="F52" s="49" t="s">
        <v>72</v>
      </c>
      <c r="G52" s="24">
        <v>37.909999999999997</v>
      </c>
      <c r="H52" s="25"/>
      <c r="I52" s="25">
        <f t="shared" si="9"/>
        <v>0</v>
      </c>
      <c r="J52" s="25">
        <f t="shared" si="14"/>
        <v>0</v>
      </c>
      <c r="K52" s="26" t="e">
        <f t="shared" si="11"/>
        <v>#DIV/0!</v>
      </c>
    </row>
    <row r="53" spans="2:13" ht="20.100000000000001" customHeight="1">
      <c r="B53" s="22" t="s">
        <v>1070</v>
      </c>
      <c r="C53" s="22" t="s">
        <v>231</v>
      </c>
      <c r="D53" s="22" t="s">
        <v>3</v>
      </c>
      <c r="E53" s="23" t="s">
        <v>232</v>
      </c>
      <c r="F53" s="49" t="s">
        <v>7</v>
      </c>
      <c r="G53" s="24">
        <v>2.38</v>
      </c>
      <c r="H53" s="25"/>
      <c r="I53" s="25">
        <f t="shared" si="9"/>
        <v>0</v>
      </c>
      <c r="J53" s="25">
        <f t="shared" si="14"/>
        <v>0</v>
      </c>
      <c r="K53" s="26" t="e">
        <f t="shared" si="11"/>
        <v>#DIV/0!</v>
      </c>
    </row>
    <row r="54" spans="2:13" ht="20.100000000000001" customHeight="1">
      <c r="B54" s="16" t="s">
        <v>1071</v>
      </c>
      <c r="C54" s="16"/>
      <c r="D54" s="16"/>
      <c r="E54" s="17" t="s">
        <v>250</v>
      </c>
      <c r="F54" s="48"/>
      <c r="G54" s="18"/>
      <c r="H54" s="16"/>
      <c r="I54" s="19"/>
      <c r="J54" s="19">
        <f>SUM(J55:J58)</f>
        <v>0</v>
      </c>
      <c r="K54" s="20" t="e">
        <f>SUM(K55:K58)</f>
        <v>#DIV/0!</v>
      </c>
    </row>
    <row r="55" spans="2:13" s="15" customFormat="1" ht="20.100000000000001" customHeight="1">
      <c r="B55" s="22" t="s">
        <v>1072</v>
      </c>
      <c r="C55" s="22" t="s">
        <v>225</v>
      </c>
      <c r="D55" s="22" t="s">
        <v>3</v>
      </c>
      <c r="E55" s="23" t="s">
        <v>234</v>
      </c>
      <c r="F55" s="49" t="s">
        <v>1</v>
      </c>
      <c r="G55" s="24">
        <v>28.49</v>
      </c>
      <c r="H55" s="25"/>
      <c r="I55" s="25">
        <f t="shared" si="9"/>
        <v>0</v>
      </c>
      <c r="J55" s="25">
        <f t="shared" ref="J55:J58" si="15">G55*I55</f>
        <v>0</v>
      </c>
      <c r="K55" s="26" t="e">
        <f t="shared" si="11"/>
        <v>#DIV/0!</v>
      </c>
      <c r="M55" s="21"/>
    </row>
    <row r="56" spans="2:13" ht="30" customHeight="1">
      <c r="B56" s="22" t="s">
        <v>1073</v>
      </c>
      <c r="C56" s="22" t="s">
        <v>227</v>
      </c>
      <c r="D56" s="22" t="s">
        <v>3</v>
      </c>
      <c r="E56" s="23" t="s">
        <v>235</v>
      </c>
      <c r="F56" s="49" t="s">
        <v>72</v>
      </c>
      <c r="G56" s="24">
        <v>62.91</v>
      </c>
      <c r="H56" s="25"/>
      <c r="I56" s="25">
        <f t="shared" si="9"/>
        <v>0</v>
      </c>
      <c r="J56" s="25">
        <f t="shared" si="15"/>
        <v>0</v>
      </c>
      <c r="K56" s="26" t="e">
        <f t="shared" si="11"/>
        <v>#DIV/0!</v>
      </c>
    </row>
    <row r="57" spans="2:13" s="15" customFormat="1" ht="20.100000000000001" customHeight="1">
      <c r="B57" s="22" t="s">
        <v>1074</v>
      </c>
      <c r="C57" s="22" t="s">
        <v>229</v>
      </c>
      <c r="D57" s="22" t="s">
        <v>3</v>
      </c>
      <c r="E57" s="23" t="s">
        <v>230</v>
      </c>
      <c r="F57" s="49" t="s">
        <v>72</v>
      </c>
      <c r="G57" s="24">
        <v>26.82</v>
      </c>
      <c r="H57" s="25"/>
      <c r="I57" s="25">
        <f t="shared" si="9"/>
        <v>0</v>
      </c>
      <c r="J57" s="25">
        <f t="shared" si="15"/>
        <v>0</v>
      </c>
      <c r="K57" s="26" t="e">
        <f t="shared" si="11"/>
        <v>#DIV/0!</v>
      </c>
      <c r="M57" s="21"/>
    </row>
    <row r="58" spans="2:13" ht="20.100000000000001" customHeight="1">
      <c r="B58" s="22" t="s">
        <v>1075</v>
      </c>
      <c r="C58" s="22" t="s">
        <v>231</v>
      </c>
      <c r="D58" s="22" t="s">
        <v>3</v>
      </c>
      <c r="E58" s="23" t="s">
        <v>232</v>
      </c>
      <c r="F58" s="49" t="s">
        <v>7</v>
      </c>
      <c r="G58" s="24">
        <v>1.52</v>
      </c>
      <c r="H58" s="25"/>
      <c r="I58" s="25">
        <f t="shared" si="9"/>
        <v>0</v>
      </c>
      <c r="J58" s="25">
        <f t="shared" si="15"/>
        <v>0</v>
      </c>
      <c r="K58" s="26" t="e">
        <f t="shared" si="11"/>
        <v>#DIV/0!</v>
      </c>
    </row>
    <row r="59" spans="2:13" ht="20.100000000000001" customHeight="1">
      <c r="B59" s="16">
        <v>4</v>
      </c>
      <c r="C59" s="16"/>
      <c r="D59" s="16"/>
      <c r="E59" s="17" t="s">
        <v>251</v>
      </c>
      <c r="F59" s="48"/>
      <c r="G59" s="18"/>
      <c r="H59" s="16"/>
      <c r="I59" s="19"/>
      <c r="J59" s="19">
        <f>SUM(J60,J65,J70,J72)</f>
        <v>0</v>
      </c>
      <c r="K59" s="20" t="e">
        <f>SUM(K60,K65,K70,K72)</f>
        <v>#DIV/0!</v>
      </c>
    </row>
    <row r="60" spans="2:13" ht="20.100000000000001" customHeight="1">
      <c r="B60" s="16" t="s">
        <v>115</v>
      </c>
      <c r="C60" s="16"/>
      <c r="D60" s="16"/>
      <c r="E60" s="17" t="s">
        <v>252</v>
      </c>
      <c r="F60" s="48"/>
      <c r="G60" s="18"/>
      <c r="H60" s="16"/>
      <c r="I60" s="19"/>
      <c r="J60" s="19">
        <f>SUM(J61:J64)</f>
        <v>0</v>
      </c>
      <c r="K60" s="20" t="e">
        <f>SUM(K61:K64)</f>
        <v>#DIV/0!</v>
      </c>
    </row>
    <row r="61" spans="2:13" ht="20.100000000000001" customHeight="1">
      <c r="B61" s="22" t="s">
        <v>116</v>
      </c>
      <c r="C61" s="22" t="s">
        <v>253</v>
      </c>
      <c r="D61" s="22" t="s">
        <v>3</v>
      </c>
      <c r="E61" s="23" t="s">
        <v>254</v>
      </c>
      <c r="F61" s="49" t="s">
        <v>1</v>
      </c>
      <c r="G61" s="24">
        <v>0</v>
      </c>
      <c r="H61" s="25">
        <v>44.13</v>
      </c>
      <c r="I61" s="25">
        <f t="shared" ref="I61:I76" si="16">H61*$K$3</f>
        <v>57.920625000000001</v>
      </c>
      <c r="J61" s="25">
        <f t="shared" ref="J61:J64" si="17">G61*I61</f>
        <v>0</v>
      </c>
      <c r="K61" s="26" t="e">
        <f t="shared" ref="K61:K76" si="18">J61/$K$576</f>
        <v>#DIV/0!</v>
      </c>
    </row>
    <row r="62" spans="2:13" ht="30" customHeight="1">
      <c r="B62" s="22" t="s">
        <v>117</v>
      </c>
      <c r="C62" s="22" t="s">
        <v>227</v>
      </c>
      <c r="D62" s="22" t="s">
        <v>3</v>
      </c>
      <c r="E62" s="23" t="s">
        <v>235</v>
      </c>
      <c r="F62" s="49" t="s">
        <v>72</v>
      </c>
      <c r="G62" s="24">
        <v>0</v>
      </c>
      <c r="H62" s="25">
        <v>13.02</v>
      </c>
      <c r="I62" s="25">
        <f t="shared" si="16"/>
        <v>17.088750000000001</v>
      </c>
      <c r="J62" s="25">
        <f t="shared" si="17"/>
        <v>0</v>
      </c>
      <c r="K62" s="26" t="e">
        <f t="shared" si="18"/>
        <v>#DIV/0!</v>
      </c>
    </row>
    <row r="63" spans="2:13" ht="20.100000000000001" customHeight="1">
      <c r="B63" s="22" t="s">
        <v>118</v>
      </c>
      <c r="C63" s="22" t="s">
        <v>229</v>
      </c>
      <c r="D63" s="22" t="s">
        <v>3</v>
      </c>
      <c r="E63" s="23" t="s">
        <v>230</v>
      </c>
      <c r="F63" s="49" t="s">
        <v>72</v>
      </c>
      <c r="G63" s="24">
        <v>0</v>
      </c>
      <c r="H63" s="25">
        <v>9.09</v>
      </c>
      <c r="I63" s="25">
        <f t="shared" si="16"/>
        <v>11.930624999999999</v>
      </c>
      <c r="J63" s="25">
        <f t="shared" si="17"/>
        <v>0</v>
      </c>
      <c r="K63" s="26" t="e">
        <f t="shared" si="18"/>
        <v>#DIV/0!</v>
      </c>
    </row>
    <row r="64" spans="2:13" ht="20.100000000000001" customHeight="1">
      <c r="B64" s="22" t="s">
        <v>119</v>
      </c>
      <c r="C64" s="22" t="s">
        <v>231</v>
      </c>
      <c r="D64" s="22" t="s">
        <v>3</v>
      </c>
      <c r="E64" s="23" t="s">
        <v>255</v>
      </c>
      <c r="F64" s="49" t="s">
        <v>7</v>
      </c>
      <c r="G64" s="24">
        <v>0</v>
      </c>
      <c r="H64" s="25">
        <v>718.34</v>
      </c>
      <c r="I64" s="25">
        <f t="shared" si="16"/>
        <v>942.82125000000008</v>
      </c>
      <c r="J64" s="25">
        <f t="shared" si="17"/>
        <v>0</v>
      </c>
      <c r="K64" s="26" t="e">
        <f t="shared" si="18"/>
        <v>#DIV/0!</v>
      </c>
    </row>
    <row r="65" spans="2:13" ht="20.100000000000001" customHeight="1">
      <c r="B65" s="16" t="s">
        <v>1076</v>
      </c>
      <c r="C65" s="16"/>
      <c r="D65" s="16"/>
      <c r="E65" s="17" t="s">
        <v>256</v>
      </c>
      <c r="F65" s="48"/>
      <c r="G65" s="18"/>
      <c r="H65" s="16"/>
      <c r="I65" s="19"/>
      <c r="J65" s="19">
        <f>SUM(J66:J69)</f>
        <v>0</v>
      </c>
      <c r="K65" s="20" t="e">
        <f>SUM(K66:K69)</f>
        <v>#DIV/0!</v>
      </c>
    </row>
    <row r="66" spans="2:13" ht="20.100000000000001" customHeight="1">
      <c r="B66" s="22" t="s">
        <v>1077</v>
      </c>
      <c r="C66" s="22" t="s">
        <v>253</v>
      </c>
      <c r="D66" s="22" t="s">
        <v>3</v>
      </c>
      <c r="E66" s="23" t="s">
        <v>257</v>
      </c>
      <c r="F66" s="49" t="s">
        <v>1</v>
      </c>
      <c r="G66" s="24">
        <v>0</v>
      </c>
      <c r="H66" s="25">
        <v>44.13</v>
      </c>
      <c r="I66" s="25">
        <f t="shared" si="16"/>
        <v>57.920625000000001</v>
      </c>
      <c r="J66" s="25">
        <f t="shared" ref="J66:J69" si="19">G66*I66</f>
        <v>0</v>
      </c>
      <c r="K66" s="26" t="e">
        <f t="shared" si="18"/>
        <v>#DIV/0!</v>
      </c>
    </row>
    <row r="67" spans="2:13" ht="30" customHeight="1">
      <c r="B67" s="22" t="s">
        <v>1078</v>
      </c>
      <c r="C67" s="22" t="s">
        <v>227</v>
      </c>
      <c r="D67" s="22" t="s">
        <v>3</v>
      </c>
      <c r="E67" s="23" t="s">
        <v>235</v>
      </c>
      <c r="F67" s="49" t="s">
        <v>72</v>
      </c>
      <c r="G67" s="24">
        <v>0</v>
      </c>
      <c r="H67" s="25">
        <v>13.02</v>
      </c>
      <c r="I67" s="25">
        <f t="shared" si="16"/>
        <v>17.088750000000001</v>
      </c>
      <c r="J67" s="25">
        <f t="shared" si="19"/>
        <v>0</v>
      </c>
      <c r="K67" s="26" t="e">
        <f t="shared" si="18"/>
        <v>#DIV/0!</v>
      </c>
    </row>
    <row r="68" spans="2:13" ht="20.100000000000001" customHeight="1">
      <c r="B68" s="22" t="s">
        <v>1079</v>
      </c>
      <c r="C68" s="22" t="s">
        <v>229</v>
      </c>
      <c r="D68" s="22" t="s">
        <v>3</v>
      </c>
      <c r="E68" s="23" t="s">
        <v>230</v>
      </c>
      <c r="F68" s="49" t="s">
        <v>72</v>
      </c>
      <c r="G68" s="24">
        <v>0</v>
      </c>
      <c r="H68" s="25">
        <v>9.09</v>
      </c>
      <c r="I68" s="25">
        <f t="shared" si="16"/>
        <v>11.930624999999999</v>
      </c>
      <c r="J68" s="25">
        <f t="shared" si="19"/>
        <v>0</v>
      </c>
      <c r="K68" s="26" t="e">
        <f t="shared" si="18"/>
        <v>#DIV/0!</v>
      </c>
    </row>
    <row r="69" spans="2:13" ht="20.100000000000001" customHeight="1">
      <c r="B69" s="22" t="s">
        <v>1080</v>
      </c>
      <c r="C69" s="22" t="s">
        <v>231</v>
      </c>
      <c r="D69" s="22" t="s">
        <v>3</v>
      </c>
      <c r="E69" s="23" t="s">
        <v>255</v>
      </c>
      <c r="F69" s="49" t="s">
        <v>7</v>
      </c>
      <c r="G69" s="24">
        <v>0</v>
      </c>
      <c r="H69" s="25">
        <v>718.34</v>
      </c>
      <c r="I69" s="25">
        <f t="shared" si="16"/>
        <v>942.82125000000008</v>
      </c>
      <c r="J69" s="25">
        <f t="shared" si="19"/>
        <v>0</v>
      </c>
      <c r="K69" s="26" t="e">
        <f t="shared" si="18"/>
        <v>#DIV/0!</v>
      </c>
    </row>
    <row r="70" spans="2:13" ht="20.100000000000001" customHeight="1">
      <c r="B70" s="16" t="s">
        <v>1081</v>
      </c>
      <c r="C70" s="16"/>
      <c r="D70" s="16"/>
      <c r="E70" s="17" t="s">
        <v>258</v>
      </c>
      <c r="F70" s="48"/>
      <c r="G70" s="18"/>
      <c r="H70" s="16"/>
      <c r="I70" s="19"/>
      <c r="J70" s="19">
        <f>SUM(J71:J71)</f>
        <v>0</v>
      </c>
      <c r="K70" s="20" t="e">
        <f>SUM(K71:K71)</f>
        <v>#DIV/0!</v>
      </c>
    </row>
    <row r="71" spans="2:13" ht="20.100000000000001" customHeight="1">
      <c r="B71" s="22" t="s">
        <v>1082</v>
      </c>
      <c r="C71" s="22" t="s">
        <v>259</v>
      </c>
      <c r="D71" s="22" t="s">
        <v>3</v>
      </c>
      <c r="E71" s="23" t="s">
        <v>260</v>
      </c>
      <c r="F71" s="49" t="s">
        <v>29</v>
      </c>
      <c r="G71" s="24">
        <v>0</v>
      </c>
      <c r="H71" s="25">
        <v>30.03</v>
      </c>
      <c r="I71" s="25">
        <f t="shared" si="16"/>
        <v>39.414375</v>
      </c>
      <c r="J71" s="25">
        <f t="shared" ref="J71" si="20">G71*I71</f>
        <v>0</v>
      </c>
      <c r="K71" s="26" t="e">
        <f t="shared" si="18"/>
        <v>#DIV/0!</v>
      </c>
    </row>
    <row r="72" spans="2:13" ht="20.100000000000001" customHeight="1">
      <c r="B72" s="16" t="s">
        <v>1083</v>
      </c>
      <c r="C72" s="16"/>
      <c r="D72" s="16"/>
      <c r="E72" s="17" t="s">
        <v>261</v>
      </c>
      <c r="F72" s="48"/>
      <c r="G72" s="18"/>
      <c r="H72" s="16"/>
      <c r="I72" s="19"/>
      <c r="J72" s="19">
        <f>SUM(J73:J76)</f>
        <v>0</v>
      </c>
      <c r="K72" s="20" t="e">
        <f>SUM(K73:K76)</f>
        <v>#DIV/0!</v>
      </c>
    </row>
    <row r="73" spans="2:13" ht="20.100000000000001" customHeight="1">
      <c r="B73" s="22" t="s">
        <v>1084</v>
      </c>
      <c r="C73" s="22" t="s">
        <v>253</v>
      </c>
      <c r="D73" s="22" t="s">
        <v>3</v>
      </c>
      <c r="E73" s="23" t="s">
        <v>262</v>
      </c>
      <c r="F73" s="49" t="s">
        <v>1</v>
      </c>
      <c r="G73" s="24">
        <v>17.29</v>
      </c>
      <c r="H73" s="25"/>
      <c r="I73" s="25">
        <f t="shared" si="16"/>
        <v>0</v>
      </c>
      <c r="J73" s="25">
        <f t="shared" ref="J73:J76" si="21">G73*I73</f>
        <v>0</v>
      </c>
      <c r="K73" s="26" t="e">
        <f t="shared" si="18"/>
        <v>#DIV/0!</v>
      </c>
    </row>
    <row r="74" spans="2:13" ht="30" customHeight="1">
      <c r="B74" s="22" t="s">
        <v>1085</v>
      </c>
      <c r="C74" s="22" t="s">
        <v>227</v>
      </c>
      <c r="D74" s="22" t="s">
        <v>3</v>
      </c>
      <c r="E74" s="23" t="s">
        <v>235</v>
      </c>
      <c r="F74" s="49" t="s">
        <v>72</v>
      </c>
      <c r="G74" s="24">
        <v>48.82</v>
      </c>
      <c r="H74" s="25"/>
      <c r="I74" s="25">
        <f t="shared" si="16"/>
        <v>0</v>
      </c>
      <c r="J74" s="25">
        <f t="shared" si="21"/>
        <v>0</v>
      </c>
      <c r="K74" s="26" t="e">
        <f t="shared" si="18"/>
        <v>#DIV/0!</v>
      </c>
    </row>
    <row r="75" spans="2:13" ht="20.100000000000001" customHeight="1">
      <c r="B75" s="22" t="s">
        <v>1086</v>
      </c>
      <c r="C75" s="22" t="s">
        <v>229</v>
      </c>
      <c r="D75" s="22" t="s">
        <v>3</v>
      </c>
      <c r="E75" s="23" t="s">
        <v>230</v>
      </c>
      <c r="F75" s="49" t="s">
        <v>72</v>
      </c>
      <c r="G75" s="24">
        <v>20.36</v>
      </c>
      <c r="H75" s="25"/>
      <c r="I75" s="25">
        <f t="shared" si="16"/>
        <v>0</v>
      </c>
      <c r="J75" s="25">
        <f t="shared" si="21"/>
        <v>0</v>
      </c>
      <c r="K75" s="26" t="e">
        <f t="shared" si="18"/>
        <v>#DIV/0!</v>
      </c>
    </row>
    <row r="76" spans="2:13" ht="20.100000000000001" customHeight="1">
      <c r="B76" s="22" t="s">
        <v>1087</v>
      </c>
      <c r="C76" s="22" t="s">
        <v>231</v>
      </c>
      <c r="D76" s="22" t="s">
        <v>3</v>
      </c>
      <c r="E76" s="23" t="s">
        <v>255</v>
      </c>
      <c r="F76" s="49" t="s">
        <v>7</v>
      </c>
      <c r="G76" s="24">
        <v>0.8</v>
      </c>
      <c r="H76" s="25"/>
      <c r="I76" s="25">
        <f t="shared" si="16"/>
        <v>0</v>
      </c>
      <c r="J76" s="25">
        <f t="shared" si="21"/>
        <v>0</v>
      </c>
      <c r="K76" s="26" t="e">
        <f t="shared" si="18"/>
        <v>#DIV/0!</v>
      </c>
    </row>
    <row r="77" spans="2:13" ht="20.100000000000001" customHeight="1">
      <c r="B77" s="16">
        <v>5</v>
      </c>
      <c r="C77" s="16"/>
      <c r="D77" s="16"/>
      <c r="E77" s="17" t="s">
        <v>263</v>
      </c>
      <c r="F77" s="48"/>
      <c r="G77" s="18"/>
      <c r="H77" s="16"/>
      <c r="I77" s="19"/>
      <c r="J77" s="19">
        <f>SUM(J78,J80,J86)</f>
        <v>0</v>
      </c>
      <c r="K77" s="20" t="e">
        <f>SUM(K78,K80,K86)</f>
        <v>#DIV/0!</v>
      </c>
    </row>
    <row r="78" spans="2:13" ht="20.100000000000001" customHeight="1">
      <c r="B78" s="16" t="s">
        <v>120</v>
      </c>
      <c r="C78" s="16"/>
      <c r="D78" s="16"/>
      <c r="E78" s="17" t="s">
        <v>264</v>
      </c>
      <c r="F78" s="48"/>
      <c r="G78" s="18"/>
      <c r="H78" s="16"/>
      <c r="I78" s="19"/>
      <c r="J78" s="19">
        <f>SUM(J79)</f>
        <v>0</v>
      </c>
      <c r="K78" s="20" t="e">
        <f>SUM(K79)</f>
        <v>#DIV/0!</v>
      </c>
    </row>
    <row r="79" spans="2:13" s="15" customFormat="1" ht="20.100000000000001" customHeight="1">
      <c r="B79" s="22" t="s">
        <v>121</v>
      </c>
      <c r="C79" s="22" t="s">
        <v>265</v>
      </c>
      <c r="D79" s="22" t="s">
        <v>3</v>
      </c>
      <c r="E79" s="23" t="s">
        <v>266</v>
      </c>
      <c r="F79" s="49" t="s">
        <v>1</v>
      </c>
      <c r="G79" s="24">
        <v>5.14</v>
      </c>
      <c r="H79" s="25"/>
      <c r="I79" s="25">
        <f t="shared" ref="I79:I87" si="22">H79*$K$3</f>
        <v>0</v>
      </c>
      <c r="J79" s="25">
        <f t="shared" ref="J79" si="23">G79*I79</f>
        <v>0</v>
      </c>
      <c r="K79" s="26" t="e">
        <f t="shared" ref="K79:K87" si="24">J79/$K$576</f>
        <v>#DIV/0!</v>
      </c>
      <c r="M79" s="21"/>
    </row>
    <row r="80" spans="2:13" ht="20.100000000000001" customHeight="1">
      <c r="B80" s="16" t="s">
        <v>122</v>
      </c>
      <c r="C80" s="16"/>
      <c r="D80" s="16"/>
      <c r="E80" s="17" t="s">
        <v>267</v>
      </c>
      <c r="F80" s="48"/>
      <c r="G80" s="18"/>
      <c r="H80" s="16"/>
      <c r="I80" s="19"/>
      <c r="J80" s="19">
        <f>SUM(J81:J85)</f>
        <v>0</v>
      </c>
      <c r="K80" s="20" t="e">
        <f>SUM(K81:K85)</f>
        <v>#DIV/0!</v>
      </c>
    </row>
    <row r="81" spans="2:13" ht="30" customHeight="1">
      <c r="B81" s="22" t="s">
        <v>123</v>
      </c>
      <c r="C81" s="22" t="s">
        <v>268</v>
      </c>
      <c r="D81" s="22" t="s">
        <v>3</v>
      </c>
      <c r="E81" s="23" t="s">
        <v>269</v>
      </c>
      <c r="F81" s="49" t="s">
        <v>1</v>
      </c>
      <c r="G81" s="24">
        <v>0</v>
      </c>
      <c r="H81" s="25">
        <v>55.87</v>
      </c>
      <c r="I81" s="25">
        <f t="shared" si="22"/>
        <v>73.329374999999999</v>
      </c>
      <c r="J81" s="25">
        <f t="shared" ref="J81:J85" si="25">G81*I81</f>
        <v>0</v>
      </c>
      <c r="K81" s="26" t="e">
        <f t="shared" si="24"/>
        <v>#DIV/0!</v>
      </c>
    </row>
    <row r="82" spans="2:13" ht="30" customHeight="1">
      <c r="B82" s="22" t="s">
        <v>1088</v>
      </c>
      <c r="C82" s="22" t="s">
        <v>270</v>
      </c>
      <c r="D82" s="22" t="s">
        <v>3</v>
      </c>
      <c r="E82" s="23" t="s">
        <v>271</v>
      </c>
      <c r="F82" s="49" t="s">
        <v>1</v>
      </c>
      <c r="G82" s="24">
        <v>0</v>
      </c>
      <c r="H82" s="25">
        <v>97.79</v>
      </c>
      <c r="I82" s="25">
        <f t="shared" si="22"/>
        <v>128.34937500000001</v>
      </c>
      <c r="J82" s="25">
        <f t="shared" si="25"/>
        <v>0</v>
      </c>
      <c r="K82" s="26" t="e">
        <f t="shared" si="24"/>
        <v>#DIV/0!</v>
      </c>
    </row>
    <row r="83" spans="2:13" s="15" customFormat="1" ht="30" customHeight="1">
      <c r="B83" s="22" t="s">
        <v>1089</v>
      </c>
      <c r="C83" s="22" t="s">
        <v>272</v>
      </c>
      <c r="D83" s="22" t="s">
        <v>3</v>
      </c>
      <c r="E83" s="23" t="s">
        <v>273</v>
      </c>
      <c r="F83" s="49" t="s">
        <v>1</v>
      </c>
      <c r="G83" s="24">
        <v>0</v>
      </c>
      <c r="H83" s="25">
        <v>74.59</v>
      </c>
      <c r="I83" s="25">
        <f t="shared" si="22"/>
        <v>97.899375000000006</v>
      </c>
      <c r="J83" s="25">
        <f t="shared" si="25"/>
        <v>0</v>
      </c>
      <c r="K83" s="26" t="e">
        <f t="shared" si="24"/>
        <v>#DIV/0!</v>
      </c>
      <c r="M83" s="21"/>
    </row>
    <row r="84" spans="2:13" ht="30" customHeight="1">
      <c r="B84" s="22" t="s">
        <v>1090</v>
      </c>
      <c r="C84" s="22" t="s">
        <v>274</v>
      </c>
      <c r="D84" s="22" t="s">
        <v>3</v>
      </c>
      <c r="E84" s="23" t="s">
        <v>275</v>
      </c>
      <c r="F84" s="49" t="s">
        <v>29</v>
      </c>
      <c r="G84" s="24">
        <v>0</v>
      </c>
      <c r="H84" s="25">
        <v>22.55</v>
      </c>
      <c r="I84" s="25">
        <f t="shared" si="22"/>
        <v>29.596875000000001</v>
      </c>
      <c r="J84" s="25">
        <f t="shared" si="25"/>
        <v>0</v>
      </c>
      <c r="K84" s="26" t="e">
        <f t="shared" si="24"/>
        <v>#DIV/0!</v>
      </c>
    </row>
    <row r="85" spans="2:13" ht="20.100000000000001" customHeight="1">
      <c r="B85" s="22" t="s">
        <v>1091</v>
      </c>
      <c r="C85" s="22" t="s">
        <v>276</v>
      </c>
      <c r="D85" s="22" t="s">
        <v>3</v>
      </c>
      <c r="E85" s="23" t="s">
        <v>277</v>
      </c>
      <c r="F85" s="49" t="s">
        <v>1</v>
      </c>
      <c r="G85" s="24">
        <v>22.63</v>
      </c>
      <c r="H85" s="25"/>
      <c r="I85" s="25">
        <f t="shared" si="22"/>
        <v>0</v>
      </c>
      <c r="J85" s="25">
        <f t="shared" si="25"/>
        <v>0</v>
      </c>
      <c r="K85" s="26" t="e">
        <f t="shared" si="24"/>
        <v>#DIV/0!</v>
      </c>
    </row>
    <row r="86" spans="2:13" ht="20.100000000000001" customHeight="1">
      <c r="B86" s="16" t="s">
        <v>124</v>
      </c>
      <c r="C86" s="16"/>
      <c r="D86" s="16"/>
      <c r="E86" s="17" t="s">
        <v>278</v>
      </c>
      <c r="F86" s="48"/>
      <c r="G86" s="18"/>
      <c r="H86" s="16"/>
      <c r="I86" s="19"/>
      <c r="J86" s="19">
        <f>SUM(J87)</f>
        <v>0</v>
      </c>
      <c r="K86" s="20" t="e">
        <f>SUM(K87)</f>
        <v>#DIV/0!</v>
      </c>
    </row>
    <row r="87" spans="2:13" ht="30" customHeight="1">
      <c r="B87" s="22" t="s">
        <v>125</v>
      </c>
      <c r="C87" s="22" t="s">
        <v>268</v>
      </c>
      <c r="D87" s="22" t="s">
        <v>3</v>
      </c>
      <c r="E87" s="23" t="s">
        <v>279</v>
      </c>
      <c r="F87" s="49" t="s">
        <v>1</v>
      </c>
      <c r="G87" s="24">
        <v>18.12</v>
      </c>
      <c r="H87" s="25"/>
      <c r="I87" s="25">
        <f t="shared" si="22"/>
        <v>0</v>
      </c>
      <c r="J87" s="25">
        <f t="shared" ref="J87" si="26">G87*I87</f>
        <v>0</v>
      </c>
      <c r="K87" s="26" t="e">
        <f t="shared" si="24"/>
        <v>#DIV/0!</v>
      </c>
    </row>
    <row r="88" spans="2:13" s="15" customFormat="1" ht="20.100000000000001" customHeight="1">
      <c r="B88" s="16">
        <v>6</v>
      </c>
      <c r="C88" s="16"/>
      <c r="D88" s="16"/>
      <c r="E88" s="17" t="s">
        <v>280</v>
      </c>
      <c r="F88" s="48"/>
      <c r="G88" s="18"/>
      <c r="H88" s="16"/>
      <c r="I88" s="19"/>
      <c r="J88" s="19">
        <f>SUM(J89,J97,J99,J107,J111,J128,J132)</f>
        <v>0</v>
      </c>
      <c r="K88" s="20" t="e">
        <f>SUM(K89,K97,K99,K107,K111,K128,K132)</f>
        <v>#DIV/0!</v>
      </c>
      <c r="M88" s="21"/>
    </row>
    <row r="89" spans="2:13" ht="20.100000000000001" customHeight="1">
      <c r="B89" s="16" t="s">
        <v>126</v>
      </c>
      <c r="C89" s="16"/>
      <c r="D89" s="16"/>
      <c r="E89" s="17" t="s">
        <v>281</v>
      </c>
      <c r="F89" s="48"/>
      <c r="G89" s="18"/>
      <c r="H89" s="16"/>
      <c r="I89" s="19"/>
      <c r="J89" s="19">
        <f>SUM(J90:J96)</f>
        <v>0</v>
      </c>
      <c r="K89" s="20" t="e">
        <f>SUM(K90:K96)</f>
        <v>#DIV/0!</v>
      </c>
    </row>
    <row r="90" spans="2:13" ht="30" customHeight="1">
      <c r="B90" s="22" t="s">
        <v>1092</v>
      </c>
      <c r="C90" s="22" t="s">
        <v>282</v>
      </c>
      <c r="D90" s="22" t="s">
        <v>3</v>
      </c>
      <c r="E90" s="23" t="s">
        <v>283</v>
      </c>
      <c r="F90" s="49" t="s">
        <v>28</v>
      </c>
      <c r="G90" s="24">
        <v>10</v>
      </c>
      <c r="H90" s="25"/>
      <c r="I90" s="25">
        <f t="shared" ref="I90:I153" si="27">H90*$K$3</f>
        <v>0</v>
      </c>
      <c r="J90" s="25">
        <f t="shared" ref="J90:J110" si="28">G90*I90</f>
        <v>0</v>
      </c>
      <c r="K90" s="26" t="e">
        <f t="shared" ref="K90:K153" si="29">J90/$K$576</f>
        <v>#DIV/0!</v>
      </c>
    </row>
    <row r="91" spans="2:13" ht="20.100000000000001" customHeight="1">
      <c r="B91" s="22" t="s">
        <v>1093</v>
      </c>
      <c r="C91" s="22" t="s">
        <v>284</v>
      </c>
      <c r="D91" s="22" t="s">
        <v>3</v>
      </c>
      <c r="E91" s="23" t="s">
        <v>285</v>
      </c>
      <c r="F91" s="49" t="s">
        <v>28</v>
      </c>
      <c r="G91" s="24">
        <v>5</v>
      </c>
      <c r="H91" s="25"/>
      <c r="I91" s="25">
        <f t="shared" si="27"/>
        <v>0</v>
      </c>
      <c r="J91" s="25">
        <f t="shared" si="28"/>
        <v>0</v>
      </c>
      <c r="K91" s="26" t="e">
        <f t="shared" si="29"/>
        <v>#DIV/0!</v>
      </c>
    </row>
    <row r="92" spans="2:13" ht="20.100000000000001" customHeight="1">
      <c r="B92" s="22" t="s">
        <v>1094</v>
      </c>
      <c r="C92" s="22" t="s">
        <v>286</v>
      </c>
      <c r="D92" s="22" t="s">
        <v>3</v>
      </c>
      <c r="E92" s="23" t="s">
        <v>287</v>
      </c>
      <c r="F92" s="49" t="s">
        <v>28</v>
      </c>
      <c r="G92" s="24">
        <v>4</v>
      </c>
      <c r="H92" s="25"/>
      <c r="I92" s="25">
        <f t="shared" si="27"/>
        <v>0</v>
      </c>
      <c r="J92" s="25">
        <f t="shared" si="28"/>
        <v>0</v>
      </c>
      <c r="K92" s="26" t="e">
        <f t="shared" si="29"/>
        <v>#DIV/0!</v>
      </c>
    </row>
    <row r="93" spans="2:13" ht="30" customHeight="1">
      <c r="B93" s="22" t="s">
        <v>1095</v>
      </c>
      <c r="C93" s="22" t="s">
        <v>286</v>
      </c>
      <c r="D93" s="22" t="s">
        <v>3</v>
      </c>
      <c r="E93" s="23" t="s">
        <v>288</v>
      </c>
      <c r="F93" s="49" t="s">
        <v>28</v>
      </c>
      <c r="G93" s="24">
        <v>6</v>
      </c>
      <c r="H93" s="25"/>
      <c r="I93" s="25">
        <f t="shared" si="27"/>
        <v>0</v>
      </c>
      <c r="J93" s="25">
        <f t="shared" si="28"/>
        <v>0</v>
      </c>
      <c r="K93" s="26" t="e">
        <f t="shared" si="29"/>
        <v>#DIV/0!</v>
      </c>
    </row>
    <row r="94" spans="2:13" ht="30" customHeight="1">
      <c r="B94" s="22" t="s">
        <v>1096</v>
      </c>
      <c r="C94" s="22" t="s">
        <v>286</v>
      </c>
      <c r="D94" s="22" t="s">
        <v>3</v>
      </c>
      <c r="E94" s="23" t="s">
        <v>289</v>
      </c>
      <c r="F94" s="49" t="s">
        <v>28</v>
      </c>
      <c r="G94" s="24">
        <v>10</v>
      </c>
      <c r="H94" s="25"/>
      <c r="I94" s="25">
        <f t="shared" si="27"/>
        <v>0</v>
      </c>
      <c r="J94" s="25">
        <f t="shared" si="28"/>
        <v>0</v>
      </c>
      <c r="K94" s="26" t="e">
        <f t="shared" si="29"/>
        <v>#DIV/0!</v>
      </c>
    </row>
    <row r="95" spans="2:13" s="15" customFormat="1" ht="30" customHeight="1">
      <c r="B95" s="22" t="s">
        <v>1097</v>
      </c>
      <c r="C95" s="22" t="s">
        <v>44</v>
      </c>
      <c r="D95" s="22" t="s">
        <v>26</v>
      </c>
      <c r="E95" s="23" t="s">
        <v>290</v>
      </c>
      <c r="F95" s="49" t="s">
        <v>28</v>
      </c>
      <c r="G95" s="24">
        <v>16</v>
      </c>
      <c r="H95" s="25"/>
      <c r="I95" s="25">
        <f t="shared" si="27"/>
        <v>0</v>
      </c>
      <c r="J95" s="25">
        <f t="shared" si="28"/>
        <v>0</v>
      </c>
      <c r="K95" s="26" t="e">
        <f t="shared" si="29"/>
        <v>#DIV/0!</v>
      </c>
      <c r="M95" s="21"/>
    </row>
    <row r="96" spans="2:13" ht="20.100000000000001" customHeight="1">
      <c r="B96" s="22" t="s">
        <v>1098</v>
      </c>
      <c r="C96" s="22" t="s">
        <v>291</v>
      </c>
      <c r="D96" s="22" t="s">
        <v>26</v>
      </c>
      <c r="E96" s="23" t="s">
        <v>292</v>
      </c>
      <c r="F96" s="49" t="s">
        <v>1</v>
      </c>
      <c r="G96" s="24">
        <v>11.2</v>
      </c>
      <c r="H96" s="25"/>
      <c r="I96" s="25">
        <f t="shared" si="27"/>
        <v>0</v>
      </c>
      <c r="J96" s="25">
        <f t="shared" si="28"/>
        <v>0</v>
      </c>
      <c r="K96" s="26" t="e">
        <f t="shared" si="29"/>
        <v>#DIV/0!</v>
      </c>
    </row>
    <row r="97" spans="2:13" ht="20.100000000000001" customHeight="1">
      <c r="B97" s="16" t="s">
        <v>127</v>
      </c>
      <c r="C97" s="16"/>
      <c r="D97" s="16"/>
      <c r="E97" s="17" t="s">
        <v>293</v>
      </c>
      <c r="F97" s="48"/>
      <c r="G97" s="18"/>
      <c r="H97" s="16"/>
      <c r="I97" s="19"/>
      <c r="J97" s="19">
        <f>SUM(J98)</f>
        <v>0</v>
      </c>
      <c r="K97" s="20" t="e">
        <f>SUM(K98)</f>
        <v>#DIV/0!</v>
      </c>
    </row>
    <row r="98" spans="2:13" ht="20.100000000000001" customHeight="1">
      <c r="B98" s="22" t="s">
        <v>1099</v>
      </c>
      <c r="C98" s="22" t="s">
        <v>294</v>
      </c>
      <c r="D98" s="22" t="s">
        <v>3</v>
      </c>
      <c r="E98" s="23" t="s">
        <v>295</v>
      </c>
      <c r="F98" s="49" t="s">
        <v>28</v>
      </c>
      <c r="G98" s="24">
        <v>51</v>
      </c>
      <c r="H98" s="25"/>
      <c r="I98" s="25">
        <f t="shared" si="27"/>
        <v>0</v>
      </c>
      <c r="J98" s="25">
        <f t="shared" si="28"/>
        <v>0</v>
      </c>
      <c r="K98" s="26" t="e">
        <f t="shared" si="29"/>
        <v>#DIV/0!</v>
      </c>
    </row>
    <row r="99" spans="2:13" ht="20.100000000000001" customHeight="1">
      <c r="B99" s="16" t="s">
        <v>128</v>
      </c>
      <c r="C99" s="16"/>
      <c r="D99" s="16"/>
      <c r="E99" s="17" t="s">
        <v>296</v>
      </c>
      <c r="F99" s="48"/>
      <c r="G99" s="18"/>
      <c r="H99" s="16"/>
      <c r="I99" s="19"/>
      <c r="J99" s="19">
        <f>SUM(J100:J106)</f>
        <v>0</v>
      </c>
      <c r="K99" s="20" t="e">
        <f>SUM(K100:K106)</f>
        <v>#DIV/0!</v>
      </c>
    </row>
    <row r="100" spans="2:13" ht="30" customHeight="1">
      <c r="B100" s="22" t="s">
        <v>1100</v>
      </c>
      <c r="C100" s="22" t="s">
        <v>297</v>
      </c>
      <c r="D100" s="22" t="s">
        <v>3</v>
      </c>
      <c r="E100" s="23" t="s">
        <v>298</v>
      </c>
      <c r="F100" s="49" t="s">
        <v>1</v>
      </c>
      <c r="G100" s="24">
        <v>2.31</v>
      </c>
      <c r="H100" s="25"/>
      <c r="I100" s="25">
        <f t="shared" si="27"/>
        <v>0</v>
      </c>
      <c r="J100" s="25">
        <f t="shared" si="28"/>
        <v>0</v>
      </c>
      <c r="K100" s="26" t="e">
        <f t="shared" si="29"/>
        <v>#DIV/0!</v>
      </c>
    </row>
    <row r="101" spans="2:13" s="15" customFormat="1" ht="30" customHeight="1">
      <c r="B101" s="22" t="s">
        <v>1101</v>
      </c>
      <c r="C101" s="22" t="s">
        <v>297</v>
      </c>
      <c r="D101" s="22" t="s">
        <v>3</v>
      </c>
      <c r="E101" s="23" t="s">
        <v>299</v>
      </c>
      <c r="F101" s="49" t="s">
        <v>1</v>
      </c>
      <c r="G101" s="24">
        <v>1.68</v>
      </c>
      <c r="H101" s="25"/>
      <c r="I101" s="25">
        <f t="shared" si="27"/>
        <v>0</v>
      </c>
      <c r="J101" s="25">
        <f t="shared" si="28"/>
        <v>0</v>
      </c>
      <c r="K101" s="26" t="e">
        <f t="shared" si="29"/>
        <v>#DIV/0!</v>
      </c>
      <c r="M101" s="21"/>
    </row>
    <row r="102" spans="2:13" s="15" customFormat="1" ht="30" customHeight="1">
      <c r="B102" s="22" t="s">
        <v>1102</v>
      </c>
      <c r="C102" s="22" t="s">
        <v>297</v>
      </c>
      <c r="D102" s="22" t="s">
        <v>3</v>
      </c>
      <c r="E102" s="23" t="s">
        <v>300</v>
      </c>
      <c r="F102" s="49" t="s">
        <v>1</v>
      </c>
      <c r="G102" s="24">
        <v>6.72</v>
      </c>
      <c r="H102" s="25"/>
      <c r="I102" s="25">
        <f t="shared" si="27"/>
        <v>0</v>
      </c>
      <c r="J102" s="25">
        <f t="shared" si="28"/>
        <v>0</v>
      </c>
      <c r="K102" s="26" t="e">
        <f t="shared" si="29"/>
        <v>#DIV/0!</v>
      </c>
      <c r="M102" s="21"/>
    </row>
    <row r="103" spans="2:13" ht="20.100000000000001" customHeight="1">
      <c r="B103" s="22" t="s">
        <v>1103</v>
      </c>
      <c r="C103" s="22" t="s">
        <v>301</v>
      </c>
      <c r="D103" s="22" t="s">
        <v>3</v>
      </c>
      <c r="E103" s="23" t="s">
        <v>302</v>
      </c>
      <c r="F103" s="49" t="s">
        <v>1</v>
      </c>
      <c r="G103" s="24">
        <v>113.4</v>
      </c>
      <c r="H103" s="25"/>
      <c r="I103" s="25">
        <f t="shared" si="27"/>
        <v>0</v>
      </c>
      <c r="J103" s="25">
        <f t="shared" si="28"/>
        <v>0</v>
      </c>
      <c r="K103" s="26" t="e">
        <f t="shared" si="29"/>
        <v>#DIV/0!</v>
      </c>
    </row>
    <row r="104" spans="2:13" ht="20.100000000000001" customHeight="1">
      <c r="B104" s="22" t="s">
        <v>1104</v>
      </c>
      <c r="C104" s="22" t="s">
        <v>301</v>
      </c>
      <c r="D104" s="22" t="s">
        <v>3</v>
      </c>
      <c r="E104" s="23" t="s">
        <v>303</v>
      </c>
      <c r="F104" s="49" t="s">
        <v>1</v>
      </c>
      <c r="G104" s="24">
        <v>5.04</v>
      </c>
      <c r="H104" s="25"/>
      <c r="I104" s="25">
        <f t="shared" si="27"/>
        <v>0</v>
      </c>
      <c r="J104" s="25">
        <f t="shared" si="28"/>
        <v>0</v>
      </c>
      <c r="K104" s="26" t="e">
        <f t="shared" si="29"/>
        <v>#DIV/0!</v>
      </c>
    </row>
    <row r="105" spans="2:13" ht="20.100000000000001" customHeight="1">
      <c r="B105" s="22" t="s">
        <v>1105</v>
      </c>
      <c r="C105" s="22" t="s">
        <v>297</v>
      </c>
      <c r="D105" s="22" t="s">
        <v>3</v>
      </c>
      <c r="E105" s="23" t="s">
        <v>304</v>
      </c>
      <c r="F105" s="49" t="s">
        <v>1</v>
      </c>
      <c r="G105" s="24">
        <v>4.4400000000000004</v>
      </c>
      <c r="H105" s="25"/>
      <c r="I105" s="25">
        <f t="shared" si="27"/>
        <v>0</v>
      </c>
      <c r="J105" s="25">
        <f t="shared" si="28"/>
        <v>0</v>
      </c>
      <c r="K105" s="26" t="e">
        <f t="shared" si="29"/>
        <v>#DIV/0!</v>
      </c>
    </row>
    <row r="106" spans="2:13" s="15" customFormat="1" ht="20.100000000000001" customHeight="1">
      <c r="B106" s="22" t="s">
        <v>1106</v>
      </c>
      <c r="C106" s="22" t="s">
        <v>297</v>
      </c>
      <c r="D106" s="22" t="s">
        <v>3</v>
      </c>
      <c r="E106" s="23" t="s">
        <v>305</v>
      </c>
      <c r="F106" s="49" t="s">
        <v>1</v>
      </c>
      <c r="G106" s="24">
        <v>5.25</v>
      </c>
      <c r="H106" s="25"/>
      <c r="I106" s="25">
        <f t="shared" si="27"/>
        <v>0</v>
      </c>
      <c r="J106" s="25">
        <f t="shared" si="28"/>
        <v>0</v>
      </c>
      <c r="K106" s="26" t="e">
        <f t="shared" si="29"/>
        <v>#DIV/0!</v>
      </c>
      <c r="M106" s="21"/>
    </row>
    <row r="107" spans="2:13" s="15" customFormat="1" ht="20.100000000000001" customHeight="1">
      <c r="B107" s="16" t="s">
        <v>1107</v>
      </c>
      <c r="C107" s="16"/>
      <c r="D107" s="16"/>
      <c r="E107" s="17" t="s">
        <v>306</v>
      </c>
      <c r="F107" s="48"/>
      <c r="G107" s="18"/>
      <c r="H107" s="16"/>
      <c r="I107" s="19"/>
      <c r="J107" s="19">
        <f>SUM(J108:J110)</f>
        <v>0</v>
      </c>
      <c r="K107" s="20" t="e">
        <f>SUM(K108:K110)</f>
        <v>#DIV/0!</v>
      </c>
      <c r="M107" s="21"/>
    </row>
    <row r="108" spans="2:13" s="15" customFormat="1" ht="20.100000000000001" customHeight="1">
      <c r="B108" s="22" t="s">
        <v>1108</v>
      </c>
      <c r="C108" s="22" t="s">
        <v>307</v>
      </c>
      <c r="D108" s="22" t="s">
        <v>3</v>
      </c>
      <c r="E108" s="23" t="s">
        <v>308</v>
      </c>
      <c r="F108" s="49" t="s">
        <v>28</v>
      </c>
      <c r="G108" s="24">
        <v>1</v>
      </c>
      <c r="H108" s="25"/>
      <c r="I108" s="25">
        <f t="shared" si="27"/>
        <v>0</v>
      </c>
      <c r="J108" s="25">
        <f t="shared" si="28"/>
        <v>0</v>
      </c>
      <c r="K108" s="26" t="e">
        <f t="shared" si="29"/>
        <v>#DIV/0!</v>
      </c>
      <c r="M108" s="21"/>
    </row>
    <row r="109" spans="2:13" ht="20.100000000000001" customHeight="1">
      <c r="B109" s="22" t="s">
        <v>1109</v>
      </c>
      <c r="C109" s="22" t="s">
        <v>307</v>
      </c>
      <c r="D109" s="22" t="s">
        <v>3</v>
      </c>
      <c r="E109" s="23" t="s">
        <v>309</v>
      </c>
      <c r="F109" s="49" t="s">
        <v>28</v>
      </c>
      <c r="G109" s="24">
        <v>1</v>
      </c>
      <c r="H109" s="25"/>
      <c r="I109" s="25">
        <f t="shared" si="27"/>
        <v>0</v>
      </c>
      <c r="J109" s="25">
        <f t="shared" si="28"/>
        <v>0</v>
      </c>
      <c r="K109" s="26" t="e">
        <f t="shared" si="29"/>
        <v>#DIV/0!</v>
      </c>
    </row>
    <row r="110" spans="2:13" ht="20.100000000000001" customHeight="1">
      <c r="B110" s="22" t="s">
        <v>1110</v>
      </c>
      <c r="C110" s="22" t="s">
        <v>46</v>
      </c>
      <c r="D110" s="22" t="s">
        <v>3</v>
      </c>
      <c r="E110" s="23" t="s">
        <v>310</v>
      </c>
      <c r="F110" s="49" t="s">
        <v>1</v>
      </c>
      <c r="G110" s="24">
        <v>0.61</v>
      </c>
      <c r="H110" s="25"/>
      <c r="I110" s="25">
        <f t="shared" si="27"/>
        <v>0</v>
      </c>
      <c r="J110" s="25">
        <f t="shared" si="28"/>
        <v>0</v>
      </c>
      <c r="K110" s="26" t="e">
        <f t="shared" si="29"/>
        <v>#DIV/0!</v>
      </c>
    </row>
    <row r="111" spans="2:13" ht="20.100000000000001" customHeight="1">
      <c r="B111" s="16" t="s">
        <v>1111</v>
      </c>
      <c r="C111" s="16"/>
      <c r="D111" s="16"/>
      <c r="E111" s="17" t="s">
        <v>311</v>
      </c>
      <c r="F111" s="48"/>
      <c r="G111" s="18"/>
      <c r="H111" s="16"/>
      <c r="I111" s="19"/>
      <c r="J111" s="19">
        <f>SUM(J112:J127)</f>
        <v>0</v>
      </c>
      <c r="K111" s="20" t="e">
        <f>SUM(K112:K127)</f>
        <v>#DIV/0!</v>
      </c>
    </row>
    <row r="112" spans="2:13" ht="20.100000000000001" customHeight="1">
      <c r="B112" s="22" t="s">
        <v>1112</v>
      </c>
      <c r="C112" s="22" t="s">
        <v>312</v>
      </c>
      <c r="D112" s="22" t="s">
        <v>3</v>
      </c>
      <c r="E112" s="23" t="s">
        <v>313</v>
      </c>
      <c r="F112" s="49" t="s">
        <v>1</v>
      </c>
      <c r="G112" s="24">
        <v>1.75</v>
      </c>
      <c r="H112" s="25"/>
      <c r="I112" s="25">
        <f t="shared" si="27"/>
        <v>0</v>
      </c>
      <c r="J112" s="25">
        <f t="shared" ref="J112:J136" si="30">G112*I112</f>
        <v>0</v>
      </c>
      <c r="K112" s="26" t="e">
        <f t="shared" si="29"/>
        <v>#DIV/0!</v>
      </c>
    </row>
    <row r="113" spans="2:13" ht="20.100000000000001" customHeight="1">
      <c r="B113" s="22" t="s">
        <v>1113</v>
      </c>
      <c r="C113" s="22" t="s">
        <v>312</v>
      </c>
      <c r="D113" s="22" t="s">
        <v>3</v>
      </c>
      <c r="E113" s="23" t="s">
        <v>314</v>
      </c>
      <c r="F113" s="49" t="s">
        <v>1</v>
      </c>
      <c r="G113" s="24">
        <v>1.6</v>
      </c>
      <c r="H113" s="25"/>
      <c r="I113" s="25">
        <f t="shared" si="27"/>
        <v>0</v>
      </c>
      <c r="J113" s="25">
        <f t="shared" si="30"/>
        <v>0</v>
      </c>
      <c r="K113" s="26" t="e">
        <f t="shared" si="29"/>
        <v>#DIV/0!</v>
      </c>
    </row>
    <row r="114" spans="2:13" s="15" customFormat="1" ht="20.100000000000001" customHeight="1">
      <c r="B114" s="22" t="s">
        <v>1114</v>
      </c>
      <c r="C114" s="22" t="s">
        <v>315</v>
      </c>
      <c r="D114" s="22" t="s">
        <v>3</v>
      </c>
      <c r="E114" s="23" t="s">
        <v>316</v>
      </c>
      <c r="F114" s="49" t="s">
        <v>1</v>
      </c>
      <c r="G114" s="24">
        <v>3.22</v>
      </c>
      <c r="H114" s="25"/>
      <c r="I114" s="25">
        <f t="shared" si="27"/>
        <v>0</v>
      </c>
      <c r="J114" s="25">
        <f t="shared" si="30"/>
        <v>0</v>
      </c>
      <c r="K114" s="26" t="e">
        <f t="shared" si="29"/>
        <v>#DIV/0!</v>
      </c>
      <c r="M114" s="21"/>
    </row>
    <row r="115" spans="2:13" ht="20.100000000000001" customHeight="1">
      <c r="B115" s="22" t="s">
        <v>1115</v>
      </c>
      <c r="C115" s="22" t="s">
        <v>312</v>
      </c>
      <c r="D115" s="22" t="s">
        <v>3</v>
      </c>
      <c r="E115" s="23" t="s">
        <v>317</v>
      </c>
      <c r="F115" s="49" t="s">
        <v>1</v>
      </c>
      <c r="G115" s="24">
        <v>2.0299999999999998</v>
      </c>
      <c r="H115" s="25"/>
      <c r="I115" s="25">
        <f t="shared" si="27"/>
        <v>0</v>
      </c>
      <c r="J115" s="25">
        <f t="shared" si="30"/>
        <v>0</v>
      </c>
      <c r="K115" s="26" t="e">
        <f t="shared" si="29"/>
        <v>#DIV/0!</v>
      </c>
    </row>
    <row r="116" spans="2:13" ht="20.100000000000001" customHeight="1">
      <c r="B116" s="22" t="s">
        <v>1116</v>
      </c>
      <c r="C116" s="22" t="s">
        <v>315</v>
      </c>
      <c r="D116" s="22" t="s">
        <v>3</v>
      </c>
      <c r="E116" s="23" t="s">
        <v>318</v>
      </c>
      <c r="F116" s="49" t="s">
        <v>1</v>
      </c>
      <c r="G116" s="24">
        <v>2.1</v>
      </c>
      <c r="H116" s="25"/>
      <c r="I116" s="25">
        <f t="shared" si="27"/>
        <v>0</v>
      </c>
      <c r="J116" s="25">
        <f t="shared" si="30"/>
        <v>0</v>
      </c>
      <c r="K116" s="26" t="e">
        <f t="shared" si="29"/>
        <v>#DIV/0!</v>
      </c>
    </row>
    <row r="117" spans="2:13" ht="30" customHeight="1">
      <c r="B117" s="22" t="s">
        <v>1117</v>
      </c>
      <c r="C117" s="22" t="s">
        <v>319</v>
      </c>
      <c r="D117" s="22" t="s">
        <v>3</v>
      </c>
      <c r="E117" s="23" t="s">
        <v>320</v>
      </c>
      <c r="F117" s="49" t="s">
        <v>1</v>
      </c>
      <c r="G117" s="24">
        <v>2.1</v>
      </c>
      <c r="H117" s="25"/>
      <c r="I117" s="25">
        <f t="shared" si="27"/>
        <v>0</v>
      </c>
      <c r="J117" s="25">
        <f t="shared" si="30"/>
        <v>0</v>
      </c>
      <c r="K117" s="26" t="e">
        <f t="shared" si="29"/>
        <v>#DIV/0!</v>
      </c>
    </row>
    <row r="118" spans="2:13" ht="30" customHeight="1">
      <c r="B118" s="22" t="s">
        <v>1118</v>
      </c>
      <c r="C118" s="22" t="s">
        <v>319</v>
      </c>
      <c r="D118" s="22" t="s">
        <v>3</v>
      </c>
      <c r="E118" s="23" t="s">
        <v>321</v>
      </c>
      <c r="F118" s="49" t="s">
        <v>1</v>
      </c>
      <c r="G118" s="24">
        <v>12.6</v>
      </c>
      <c r="H118" s="25"/>
      <c r="I118" s="25">
        <f t="shared" si="27"/>
        <v>0</v>
      </c>
      <c r="J118" s="25">
        <f t="shared" si="30"/>
        <v>0</v>
      </c>
      <c r="K118" s="26" t="e">
        <f t="shared" si="29"/>
        <v>#DIV/0!</v>
      </c>
    </row>
    <row r="119" spans="2:13" ht="30" customHeight="1">
      <c r="B119" s="22" t="s">
        <v>1119</v>
      </c>
      <c r="C119" s="22" t="s">
        <v>319</v>
      </c>
      <c r="D119" s="22" t="s">
        <v>3</v>
      </c>
      <c r="E119" s="23" t="s">
        <v>322</v>
      </c>
      <c r="F119" s="49" t="s">
        <v>1</v>
      </c>
      <c r="G119" s="24">
        <v>6.3</v>
      </c>
      <c r="H119" s="25"/>
      <c r="I119" s="25">
        <f t="shared" si="27"/>
        <v>0</v>
      </c>
      <c r="J119" s="25">
        <f t="shared" si="30"/>
        <v>0</v>
      </c>
      <c r="K119" s="26" t="e">
        <f t="shared" si="29"/>
        <v>#DIV/0!</v>
      </c>
    </row>
    <row r="120" spans="2:13" ht="30" customHeight="1">
      <c r="B120" s="22" t="s">
        <v>1120</v>
      </c>
      <c r="C120" s="22" t="s">
        <v>319</v>
      </c>
      <c r="D120" s="22" t="s">
        <v>3</v>
      </c>
      <c r="E120" s="23" t="s">
        <v>323</v>
      </c>
      <c r="F120" s="49" t="s">
        <v>1</v>
      </c>
      <c r="G120" s="24">
        <v>18.899999999999999</v>
      </c>
      <c r="H120" s="25"/>
      <c r="I120" s="25">
        <f t="shared" si="27"/>
        <v>0</v>
      </c>
      <c r="J120" s="25">
        <f t="shared" si="30"/>
        <v>0</v>
      </c>
      <c r="K120" s="26" t="e">
        <f t="shared" si="29"/>
        <v>#DIV/0!</v>
      </c>
    </row>
    <row r="121" spans="2:13" ht="30" customHeight="1">
      <c r="B121" s="22" t="s">
        <v>1121</v>
      </c>
      <c r="C121" s="22" t="s">
        <v>319</v>
      </c>
      <c r="D121" s="22" t="s">
        <v>3</v>
      </c>
      <c r="E121" s="23" t="s">
        <v>324</v>
      </c>
      <c r="F121" s="49" t="s">
        <v>1</v>
      </c>
      <c r="G121" s="24">
        <v>2.1</v>
      </c>
      <c r="H121" s="25"/>
      <c r="I121" s="25">
        <f t="shared" si="27"/>
        <v>0</v>
      </c>
      <c r="J121" s="25">
        <f t="shared" si="30"/>
        <v>0</v>
      </c>
      <c r="K121" s="26" t="e">
        <f t="shared" si="29"/>
        <v>#DIV/0!</v>
      </c>
    </row>
    <row r="122" spans="2:13" s="15" customFormat="1" ht="30" customHeight="1">
      <c r="B122" s="22" t="s">
        <v>1122</v>
      </c>
      <c r="C122" s="22" t="s">
        <v>319</v>
      </c>
      <c r="D122" s="22" t="s">
        <v>3</v>
      </c>
      <c r="E122" s="23" t="s">
        <v>325</v>
      </c>
      <c r="F122" s="49" t="s">
        <v>1</v>
      </c>
      <c r="G122" s="24">
        <v>6.3</v>
      </c>
      <c r="H122" s="25"/>
      <c r="I122" s="25">
        <f t="shared" si="27"/>
        <v>0</v>
      </c>
      <c r="J122" s="25">
        <f t="shared" si="30"/>
        <v>0</v>
      </c>
      <c r="K122" s="26" t="e">
        <f t="shared" si="29"/>
        <v>#DIV/0!</v>
      </c>
      <c r="M122" s="21"/>
    </row>
    <row r="123" spans="2:13" ht="30" customHeight="1">
      <c r="B123" s="22" t="s">
        <v>1123</v>
      </c>
      <c r="C123" s="22" t="s">
        <v>319</v>
      </c>
      <c r="D123" s="22" t="s">
        <v>3</v>
      </c>
      <c r="E123" s="23" t="s">
        <v>326</v>
      </c>
      <c r="F123" s="49" t="s">
        <v>1</v>
      </c>
      <c r="G123" s="24">
        <v>8.4</v>
      </c>
      <c r="H123" s="25"/>
      <c r="I123" s="25">
        <f t="shared" si="27"/>
        <v>0</v>
      </c>
      <c r="J123" s="25">
        <f t="shared" si="30"/>
        <v>0</v>
      </c>
      <c r="K123" s="26" t="e">
        <f t="shared" si="29"/>
        <v>#DIV/0!</v>
      </c>
    </row>
    <row r="124" spans="2:13" ht="30" customHeight="1">
      <c r="B124" s="22" t="s">
        <v>1124</v>
      </c>
      <c r="C124" s="22" t="s">
        <v>319</v>
      </c>
      <c r="D124" s="22" t="s">
        <v>3</v>
      </c>
      <c r="E124" s="23" t="s">
        <v>327</v>
      </c>
      <c r="F124" s="49" t="s">
        <v>1</v>
      </c>
      <c r="G124" s="24">
        <v>12.6</v>
      </c>
      <c r="H124" s="25"/>
      <c r="I124" s="25">
        <f t="shared" si="27"/>
        <v>0</v>
      </c>
      <c r="J124" s="25">
        <f t="shared" si="30"/>
        <v>0</v>
      </c>
      <c r="K124" s="26" t="e">
        <f t="shared" si="29"/>
        <v>#DIV/0!</v>
      </c>
    </row>
    <row r="125" spans="2:13" s="15" customFormat="1" ht="30" customHeight="1">
      <c r="B125" s="22" t="s">
        <v>1125</v>
      </c>
      <c r="C125" s="22" t="s">
        <v>319</v>
      </c>
      <c r="D125" s="22" t="s">
        <v>3</v>
      </c>
      <c r="E125" s="23" t="s">
        <v>328</v>
      </c>
      <c r="F125" s="49" t="s">
        <v>1</v>
      </c>
      <c r="G125" s="24">
        <v>33.6</v>
      </c>
      <c r="H125" s="25"/>
      <c r="I125" s="25">
        <f t="shared" si="27"/>
        <v>0</v>
      </c>
      <c r="J125" s="25">
        <f t="shared" si="30"/>
        <v>0</v>
      </c>
      <c r="K125" s="26" t="e">
        <f t="shared" si="29"/>
        <v>#DIV/0!</v>
      </c>
      <c r="M125" s="21"/>
    </row>
    <row r="126" spans="2:13" s="15" customFormat="1" ht="30" customHeight="1">
      <c r="B126" s="22" t="s">
        <v>1126</v>
      </c>
      <c r="C126" s="22" t="s">
        <v>319</v>
      </c>
      <c r="D126" s="22" t="s">
        <v>3</v>
      </c>
      <c r="E126" s="23" t="s">
        <v>329</v>
      </c>
      <c r="F126" s="49" t="s">
        <v>1</v>
      </c>
      <c r="G126" s="24">
        <v>16.8</v>
      </c>
      <c r="H126" s="25"/>
      <c r="I126" s="25">
        <f t="shared" si="27"/>
        <v>0</v>
      </c>
      <c r="J126" s="25">
        <f t="shared" si="30"/>
        <v>0</v>
      </c>
      <c r="K126" s="26" t="e">
        <f t="shared" si="29"/>
        <v>#DIV/0!</v>
      </c>
      <c r="M126" s="21"/>
    </row>
    <row r="127" spans="2:13" ht="20.100000000000001" customHeight="1">
      <c r="B127" s="22" t="s">
        <v>1127</v>
      </c>
      <c r="C127" s="22" t="s">
        <v>45</v>
      </c>
      <c r="D127" s="22" t="s">
        <v>27</v>
      </c>
      <c r="E127" s="23" t="s">
        <v>330</v>
      </c>
      <c r="F127" s="49" t="s">
        <v>1</v>
      </c>
      <c r="G127" s="24">
        <v>20.25</v>
      </c>
      <c r="H127" s="25"/>
      <c r="I127" s="25">
        <f t="shared" si="27"/>
        <v>0</v>
      </c>
      <c r="J127" s="25">
        <f t="shared" si="30"/>
        <v>0</v>
      </c>
      <c r="K127" s="26" t="e">
        <f t="shared" si="29"/>
        <v>#DIV/0!</v>
      </c>
    </row>
    <row r="128" spans="2:13" ht="20.100000000000001" customHeight="1">
      <c r="B128" s="16" t="s">
        <v>1128</v>
      </c>
      <c r="C128" s="16"/>
      <c r="D128" s="16"/>
      <c r="E128" s="17" t="s">
        <v>39</v>
      </c>
      <c r="F128" s="48"/>
      <c r="G128" s="18"/>
      <c r="H128" s="16"/>
      <c r="I128" s="19"/>
      <c r="J128" s="19">
        <f>SUM(J129:J131)</f>
        <v>0</v>
      </c>
      <c r="K128" s="20" t="e">
        <f>SUM(K129:K131)</f>
        <v>#DIV/0!</v>
      </c>
    </row>
    <row r="129" spans="2:13" ht="20.100000000000001" customHeight="1">
      <c r="B129" s="22" t="s">
        <v>1129</v>
      </c>
      <c r="C129" s="22" t="s">
        <v>331</v>
      </c>
      <c r="D129" s="22" t="s">
        <v>3</v>
      </c>
      <c r="E129" s="23" t="s">
        <v>332</v>
      </c>
      <c r="F129" s="49" t="s">
        <v>1</v>
      </c>
      <c r="G129" s="24">
        <v>10.7</v>
      </c>
      <c r="H129" s="25"/>
      <c r="I129" s="25">
        <f t="shared" si="27"/>
        <v>0</v>
      </c>
      <c r="J129" s="25">
        <f t="shared" si="30"/>
        <v>0</v>
      </c>
      <c r="K129" s="26" t="e">
        <f t="shared" si="29"/>
        <v>#DIV/0!</v>
      </c>
    </row>
    <row r="130" spans="2:13" s="15" customFormat="1" ht="20.100000000000001" customHeight="1">
      <c r="B130" s="22" t="s">
        <v>1130</v>
      </c>
      <c r="C130" s="22" t="s">
        <v>46</v>
      </c>
      <c r="D130" s="22" t="s">
        <v>3</v>
      </c>
      <c r="E130" s="23" t="s">
        <v>333</v>
      </c>
      <c r="F130" s="49" t="s">
        <v>1</v>
      </c>
      <c r="G130" s="24">
        <v>11.4</v>
      </c>
      <c r="H130" s="25"/>
      <c r="I130" s="25">
        <f t="shared" si="27"/>
        <v>0</v>
      </c>
      <c r="J130" s="25">
        <f t="shared" si="30"/>
        <v>0</v>
      </c>
      <c r="K130" s="26" t="e">
        <f t="shared" si="29"/>
        <v>#DIV/0!</v>
      </c>
      <c r="M130" s="21"/>
    </row>
    <row r="131" spans="2:13" ht="20.100000000000001" customHeight="1">
      <c r="B131" s="22" t="s">
        <v>1131</v>
      </c>
      <c r="C131" s="22" t="s">
        <v>334</v>
      </c>
      <c r="D131" s="22" t="s">
        <v>3</v>
      </c>
      <c r="E131" s="23" t="s">
        <v>335</v>
      </c>
      <c r="F131" s="49" t="s">
        <v>1</v>
      </c>
      <c r="G131" s="24">
        <v>21.28</v>
      </c>
      <c r="H131" s="25"/>
      <c r="I131" s="25">
        <f t="shared" si="27"/>
        <v>0</v>
      </c>
      <c r="J131" s="25">
        <f t="shared" si="30"/>
        <v>0</v>
      </c>
      <c r="K131" s="26" t="e">
        <f t="shared" si="29"/>
        <v>#DIV/0!</v>
      </c>
    </row>
    <row r="132" spans="2:13" s="15" customFormat="1" ht="20.100000000000001" customHeight="1">
      <c r="B132" s="16" t="s">
        <v>1132</v>
      </c>
      <c r="C132" s="16"/>
      <c r="D132" s="16"/>
      <c r="E132" s="17" t="s">
        <v>336</v>
      </c>
      <c r="F132" s="48"/>
      <c r="G132" s="18"/>
      <c r="H132" s="16"/>
      <c r="I132" s="19"/>
      <c r="J132" s="19">
        <f>SUM(J133:J136)</f>
        <v>0</v>
      </c>
      <c r="K132" s="20" t="e">
        <f>SUM(K133:K136)</f>
        <v>#DIV/0!</v>
      </c>
      <c r="M132" s="21"/>
    </row>
    <row r="133" spans="2:13" ht="30" customHeight="1">
      <c r="B133" s="22" t="s">
        <v>1133</v>
      </c>
      <c r="C133" s="22" t="s">
        <v>337</v>
      </c>
      <c r="D133" s="22" t="s">
        <v>25</v>
      </c>
      <c r="E133" s="23" t="s">
        <v>338</v>
      </c>
      <c r="F133" s="49" t="s">
        <v>1</v>
      </c>
      <c r="G133" s="24">
        <v>50.22</v>
      </c>
      <c r="H133" s="25"/>
      <c r="I133" s="25">
        <f t="shared" si="27"/>
        <v>0</v>
      </c>
      <c r="J133" s="25">
        <f t="shared" si="30"/>
        <v>0</v>
      </c>
      <c r="K133" s="26" t="e">
        <f t="shared" si="29"/>
        <v>#DIV/0!</v>
      </c>
    </row>
    <row r="134" spans="2:13" ht="20.100000000000001" customHeight="1">
      <c r="B134" s="22" t="s">
        <v>1134</v>
      </c>
      <c r="C134" s="22" t="s">
        <v>339</v>
      </c>
      <c r="D134" s="22" t="s">
        <v>3</v>
      </c>
      <c r="E134" s="23" t="s">
        <v>340</v>
      </c>
      <c r="F134" s="49" t="s">
        <v>1</v>
      </c>
      <c r="G134" s="24">
        <v>8.31</v>
      </c>
      <c r="H134" s="25"/>
      <c r="I134" s="25">
        <f t="shared" si="27"/>
        <v>0</v>
      </c>
      <c r="J134" s="25">
        <f t="shared" si="30"/>
        <v>0</v>
      </c>
      <c r="K134" s="26" t="e">
        <f t="shared" si="29"/>
        <v>#DIV/0!</v>
      </c>
    </row>
    <row r="135" spans="2:13" ht="30" customHeight="1">
      <c r="B135" s="22" t="s">
        <v>1135</v>
      </c>
      <c r="C135" s="22" t="s">
        <v>341</v>
      </c>
      <c r="D135" s="22" t="s">
        <v>3</v>
      </c>
      <c r="E135" s="23" t="s">
        <v>342</v>
      </c>
      <c r="F135" s="49" t="s">
        <v>1</v>
      </c>
      <c r="G135" s="24">
        <v>145.19999999999999</v>
      </c>
      <c r="H135" s="25"/>
      <c r="I135" s="25">
        <f t="shared" si="27"/>
        <v>0</v>
      </c>
      <c r="J135" s="25">
        <f t="shared" si="30"/>
        <v>0</v>
      </c>
      <c r="K135" s="26" t="e">
        <f t="shared" si="29"/>
        <v>#DIV/0!</v>
      </c>
    </row>
    <row r="136" spans="2:13" s="15" customFormat="1" ht="20.100000000000001" customHeight="1">
      <c r="B136" s="22" t="s">
        <v>1136</v>
      </c>
      <c r="C136" s="22" t="s">
        <v>337</v>
      </c>
      <c r="D136" s="22" t="s">
        <v>25</v>
      </c>
      <c r="E136" s="23" t="s">
        <v>343</v>
      </c>
      <c r="F136" s="49" t="s">
        <v>1</v>
      </c>
      <c r="G136" s="24">
        <v>13.5</v>
      </c>
      <c r="H136" s="25"/>
      <c r="I136" s="25">
        <f t="shared" si="27"/>
        <v>0</v>
      </c>
      <c r="J136" s="25">
        <f t="shared" si="30"/>
        <v>0</v>
      </c>
      <c r="K136" s="26" t="e">
        <f t="shared" si="29"/>
        <v>#DIV/0!</v>
      </c>
      <c r="M136" s="21"/>
    </row>
    <row r="137" spans="2:13" ht="20.100000000000001" customHeight="1">
      <c r="B137" s="16">
        <v>7</v>
      </c>
      <c r="C137" s="16"/>
      <c r="D137" s="16"/>
      <c r="E137" s="17" t="s">
        <v>344</v>
      </c>
      <c r="F137" s="48"/>
      <c r="G137" s="18"/>
      <c r="H137" s="16"/>
      <c r="I137" s="19"/>
      <c r="J137" s="19">
        <f>SUM(J138:J143)</f>
        <v>0</v>
      </c>
      <c r="K137" s="20" t="e">
        <f>SUM(K138:K143)</f>
        <v>#DIV/0!</v>
      </c>
    </row>
    <row r="138" spans="2:13" ht="20.100000000000001" customHeight="1">
      <c r="B138" s="22" t="s">
        <v>79</v>
      </c>
      <c r="C138" s="22" t="s">
        <v>345</v>
      </c>
      <c r="D138" s="22" t="s">
        <v>3</v>
      </c>
      <c r="E138" s="23" t="s">
        <v>346</v>
      </c>
      <c r="F138" s="49" t="s">
        <v>1</v>
      </c>
      <c r="G138" s="24">
        <v>0</v>
      </c>
      <c r="H138" s="25">
        <v>114.47</v>
      </c>
      <c r="I138" s="25">
        <f t="shared" si="27"/>
        <v>150.24187499999999</v>
      </c>
      <c r="J138" s="25">
        <f t="shared" ref="J138:J143" si="31">G138*I138</f>
        <v>0</v>
      </c>
      <c r="K138" s="26" t="e">
        <f t="shared" si="29"/>
        <v>#DIV/0!</v>
      </c>
    </row>
    <row r="139" spans="2:13" ht="20.100000000000001" customHeight="1">
      <c r="B139" s="22" t="s">
        <v>80</v>
      </c>
      <c r="C139" s="22" t="s">
        <v>347</v>
      </c>
      <c r="D139" s="22" t="s">
        <v>27</v>
      </c>
      <c r="E139" s="23" t="s">
        <v>348</v>
      </c>
      <c r="F139" s="49" t="s">
        <v>1</v>
      </c>
      <c r="G139" s="24">
        <v>0</v>
      </c>
      <c r="H139" s="25">
        <v>381.33</v>
      </c>
      <c r="I139" s="25">
        <f t="shared" si="27"/>
        <v>500.49562499999996</v>
      </c>
      <c r="J139" s="25">
        <f t="shared" si="31"/>
        <v>0</v>
      </c>
      <c r="K139" s="26" t="e">
        <f t="shared" si="29"/>
        <v>#DIV/0!</v>
      </c>
    </row>
    <row r="140" spans="2:13" ht="20.100000000000001" customHeight="1">
      <c r="B140" s="22" t="s">
        <v>81</v>
      </c>
      <c r="C140" s="22" t="s">
        <v>349</v>
      </c>
      <c r="D140" s="22" t="s">
        <v>3</v>
      </c>
      <c r="E140" s="23" t="s">
        <v>350</v>
      </c>
      <c r="F140" s="49" t="s">
        <v>29</v>
      </c>
      <c r="G140" s="24">
        <v>0</v>
      </c>
      <c r="H140" s="25">
        <v>40.1</v>
      </c>
      <c r="I140" s="25">
        <f t="shared" si="27"/>
        <v>52.631250000000001</v>
      </c>
      <c r="J140" s="25">
        <f t="shared" si="31"/>
        <v>0</v>
      </c>
      <c r="K140" s="26" t="e">
        <f t="shared" si="29"/>
        <v>#DIV/0!</v>
      </c>
    </row>
    <row r="141" spans="2:13" ht="20.100000000000001" customHeight="1">
      <c r="B141" s="22" t="s">
        <v>82</v>
      </c>
      <c r="C141" s="22" t="s">
        <v>351</v>
      </c>
      <c r="D141" s="22" t="s">
        <v>3</v>
      </c>
      <c r="E141" s="23" t="s">
        <v>352</v>
      </c>
      <c r="F141" s="49" t="s">
        <v>1</v>
      </c>
      <c r="G141" s="24">
        <v>0</v>
      </c>
      <c r="H141" s="25">
        <v>84.29</v>
      </c>
      <c r="I141" s="25">
        <f t="shared" si="27"/>
        <v>110.63062500000001</v>
      </c>
      <c r="J141" s="25">
        <f t="shared" si="31"/>
        <v>0</v>
      </c>
      <c r="K141" s="26" t="e">
        <f t="shared" si="29"/>
        <v>#DIV/0!</v>
      </c>
    </row>
    <row r="142" spans="2:13" ht="20.100000000000001" customHeight="1">
      <c r="B142" s="22" t="s">
        <v>83</v>
      </c>
      <c r="C142" s="22" t="s">
        <v>353</v>
      </c>
      <c r="D142" s="22" t="s">
        <v>3</v>
      </c>
      <c r="E142" s="23" t="s">
        <v>354</v>
      </c>
      <c r="F142" s="49" t="s">
        <v>29</v>
      </c>
      <c r="G142" s="24">
        <v>0</v>
      </c>
      <c r="H142" s="25">
        <v>32.6</v>
      </c>
      <c r="I142" s="25">
        <f t="shared" si="27"/>
        <v>42.787500000000001</v>
      </c>
      <c r="J142" s="25">
        <f t="shared" si="31"/>
        <v>0</v>
      </c>
      <c r="K142" s="26" t="e">
        <f t="shared" si="29"/>
        <v>#DIV/0!</v>
      </c>
    </row>
    <row r="143" spans="2:13" ht="20.100000000000001" customHeight="1">
      <c r="B143" s="22" t="s">
        <v>84</v>
      </c>
      <c r="C143" s="22" t="s">
        <v>355</v>
      </c>
      <c r="D143" s="22" t="s">
        <v>3</v>
      </c>
      <c r="E143" s="23" t="s">
        <v>356</v>
      </c>
      <c r="F143" s="49" t="s">
        <v>29</v>
      </c>
      <c r="G143" s="24">
        <v>258.2</v>
      </c>
      <c r="H143" s="25"/>
      <c r="I143" s="25">
        <f t="shared" si="27"/>
        <v>0</v>
      </c>
      <c r="J143" s="25">
        <f t="shared" si="31"/>
        <v>0</v>
      </c>
      <c r="K143" s="26" t="e">
        <f t="shared" si="29"/>
        <v>#DIV/0!</v>
      </c>
    </row>
    <row r="144" spans="2:13" ht="20.100000000000001" customHeight="1">
      <c r="B144" s="16">
        <v>8</v>
      </c>
      <c r="C144" s="16"/>
      <c r="D144" s="16"/>
      <c r="E144" s="17" t="s">
        <v>357</v>
      </c>
      <c r="F144" s="48"/>
      <c r="G144" s="18"/>
      <c r="H144" s="16"/>
      <c r="I144" s="19"/>
      <c r="J144" s="19">
        <f>SUM(J145:J145)</f>
        <v>0</v>
      </c>
      <c r="K144" s="20" t="e">
        <f>SUM(K145:K145)</f>
        <v>#DIV/0!</v>
      </c>
    </row>
    <row r="145" spans="2:13" ht="20.100000000000001" customHeight="1">
      <c r="B145" s="22" t="s">
        <v>129</v>
      </c>
      <c r="C145" s="22" t="s">
        <v>33</v>
      </c>
      <c r="D145" s="22" t="s">
        <v>3</v>
      </c>
      <c r="E145" s="23" t="s">
        <v>358</v>
      </c>
      <c r="F145" s="49" t="s">
        <v>1</v>
      </c>
      <c r="G145" s="24">
        <v>628.64</v>
      </c>
      <c r="H145" s="25"/>
      <c r="I145" s="25">
        <f t="shared" si="27"/>
        <v>0</v>
      </c>
      <c r="J145" s="25">
        <f t="shared" ref="J145" si="32">G145*I145</f>
        <v>0</v>
      </c>
      <c r="K145" s="26" t="e">
        <f t="shared" si="29"/>
        <v>#DIV/0!</v>
      </c>
    </row>
    <row r="146" spans="2:13" ht="20.100000000000001" customHeight="1">
      <c r="B146" s="16">
        <v>9</v>
      </c>
      <c r="C146" s="16"/>
      <c r="D146" s="16"/>
      <c r="E146" s="17" t="s">
        <v>359</v>
      </c>
      <c r="F146" s="48"/>
      <c r="G146" s="18"/>
      <c r="H146" s="16"/>
      <c r="I146" s="19"/>
      <c r="J146" s="19">
        <f>SUM(J147:J158)</f>
        <v>0</v>
      </c>
      <c r="K146" s="20" t="e">
        <f>SUM(K147:K158)</f>
        <v>#DIV/0!</v>
      </c>
    </row>
    <row r="147" spans="2:13" ht="20.100000000000001" customHeight="1">
      <c r="B147" s="22" t="s">
        <v>130</v>
      </c>
      <c r="C147" s="22" t="s">
        <v>360</v>
      </c>
      <c r="D147" s="22" t="s">
        <v>3</v>
      </c>
      <c r="E147" s="23" t="s">
        <v>361</v>
      </c>
      <c r="F147" s="49" t="s">
        <v>1</v>
      </c>
      <c r="G147" s="24">
        <v>702.66</v>
      </c>
      <c r="H147" s="25"/>
      <c r="I147" s="25">
        <f t="shared" si="27"/>
        <v>0</v>
      </c>
      <c r="J147" s="25">
        <f t="shared" ref="J147:J158" si="33">G147*I147</f>
        <v>0</v>
      </c>
      <c r="K147" s="26" t="e">
        <f t="shared" si="29"/>
        <v>#DIV/0!</v>
      </c>
    </row>
    <row r="148" spans="2:13" ht="20.100000000000001" customHeight="1">
      <c r="B148" s="22" t="s">
        <v>131</v>
      </c>
      <c r="C148" s="22" t="s">
        <v>362</v>
      </c>
      <c r="D148" s="22" t="s">
        <v>3</v>
      </c>
      <c r="E148" s="23" t="s">
        <v>363</v>
      </c>
      <c r="F148" s="49" t="s">
        <v>1</v>
      </c>
      <c r="G148" s="24">
        <v>565.29</v>
      </c>
      <c r="H148" s="25"/>
      <c r="I148" s="25">
        <f t="shared" si="27"/>
        <v>0</v>
      </c>
      <c r="J148" s="25">
        <f t="shared" si="33"/>
        <v>0</v>
      </c>
      <c r="K148" s="26" t="e">
        <f t="shared" si="29"/>
        <v>#DIV/0!</v>
      </c>
    </row>
    <row r="149" spans="2:13" ht="20.100000000000001" customHeight="1">
      <c r="B149" s="22" t="s">
        <v>1137</v>
      </c>
      <c r="C149" s="22" t="s">
        <v>364</v>
      </c>
      <c r="D149" s="22" t="s">
        <v>3</v>
      </c>
      <c r="E149" s="23" t="s">
        <v>365</v>
      </c>
      <c r="F149" s="49" t="s">
        <v>1</v>
      </c>
      <c r="G149" s="24">
        <v>137.37</v>
      </c>
      <c r="H149" s="25"/>
      <c r="I149" s="25">
        <f t="shared" si="27"/>
        <v>0</v>
      </c>
      <c r="J149" s="25">
        <f t="shared" si="33"/>
        <v>0</v>
      </c>
      <c r="K149" s="26" t="e">
        <f t="shared" si="29"/>
        <v>#DIV/0!</v>
      </c>
    </row>
    <row r="150" spans="2:13" ht="20.100000000000001" customHeight="1">
      <c r="B150" s="22" t="s">
        <v>1138</v>
      </c>
      <c r="C150" s="22" t="s">
        <v>366</v>
      </c>
      <c r="D150" s="22" t="s">
        <v>3</v>
      </c>
      <c r="E150" s="23" t="s">
        <v>367</v>
      </c>
      <c r="F150" s="49" t="s">
        <v>1</v>
      </c>
      <c r="G150" s="24">
        <v>405.69</v>
      </c>
      <c r="H150" s="25"/>
      <c r="I150" s="25">
        <f t="shared" si="27"/>
        <v>0</v>
      </c>
      <c r="J150" s="25">
        <f t="shared" si="33"/>
        <v>0</v>
      </c>
      <c r="K150" s="26" t="e">
        <f t="shared" si="29"/>
        <v>#DIV/0!</v>
      </c>
    </row>
    <row r="151" spans="2:13" ht="20.100000000000001" customHeight="1">
      <c r="B151" s="22" t="s">
        <v>1139</v>
      </c>
      <c r="C151" s="22" t="s">
        <v>368</v>
      </c>
      <c r="D151" s="22" t="s">
        <v>3</v>
      </c>
      <c r="E151" s="23" t="s">
        <v>369</v>
      </c>
      <c r="F151" s="49" t="s">
        <v>1</v>
      </c>
      <c r="G151" s="24">
        <v>629.61</v>
      </c>
      <c r="H151" s="25"/>
      <c r="I151" s="25">
        <f t="shared" si="27"/>
        <v>0</v>
      </c>
      <c r="J151" s="25">
        <f t="shared" si="33"/>
        <v>0</v>
      </c>
      <c r="K151" s="26" t="e">
        <f t="shared" si="29"/>
        <v>#DIV/0!</v>
      </c>
    </row>
    <row r="152" spans="2:13" ht="20.100000000000001" customHeight="1">
      <c r="B152" s="22" t="s">
        <v>1140</v>
      </c>
      <c r="C152" s="22" t="s">
        <v>370</v>
      </c>
      <c r="D152" s="22" t="s">
        <v>3</v>
      </c>
      <c r="E152" s="23" t="s">
        <v>371</v>
      </c>
      <c r="F152" s="49" t="s">
        <v>1</v>
      </c>
      <c r="G152" s="24">
        <v>9.2100000000000009</v>
      </c>
      <c r="H152" s="25"/>
      <c r="I152" s="25">
        <f t="shared" si="27"/>
        <v>0</v>
      </c>
      <c r="J152" s="25">
        <f t="shared" si="33"/>
        <v>0</v>
      </c>
      <c r="K152" s="26" t="e">
        <f t="shared" si="29"/>
        <v>#DIV/0!</v>
      </c>
    </row>
    <row r="153" spans="2:13" ht="20.100000000000001" customHeight="1">
      <c r="B153" s="22" t="s">
        <v>1141</v>
      </c>
      <c r="C153" s="22" t="s">
        <v>370</v>
      </c>
      <c r="D153" s="22" t="s">
        <v>3</v>
      </c>
      <c r="E153" s="23" t="s">
        <v>372</v>
      </c>
      <c r="F153" s="49" t="s">
        <v>1</v>
      </c>
      <c r="G153" s="24">
        <v>7.49</v>
      </c>
      <c r="H153" s="25"/>
      <c r="I153" s="25">
        <f t="shared" si="27"/>
        <v>0</v>
      </c>
      <c r="J153" s="25">
        <f t="shared" si="33"/>
        <v>0</v>
      </c>
      <c r="K153" s="26" t="e">
        <f t="shared" si="29"/>
        <v>#DIV/0!</v>
      </c>
    </row>
    <row r="154" spans="2:13" ht="20.100000000000001" customHeight="1">
      <c r="B154" s="22" t="s">
        <v>1142</v>
      </c>
      <c r="C154" s="22" t="s">
        <v>370</v>
      </c>
      <c r="D154" s="22" t="s">
        <v>3</v>
      </c>
      <c r="E154" s="23" t="s">
        <v>373</v>
      </c>
      <c r="F154" s="49" t="s">
        <v>1</v>
      </c>
      <c r="G154" s="24">
        <v>15.17</v>
      </c>
      <c r="H154" s="25"/>
      <c r="I154" s="25">
        <f t="shared" ref="I154:I158" si="34">H154*$K$3</f>
        <v>0</v>
      </c>
      <c r="J154" s="25">
        <f t="shared" si="33"/>
        <v>0</v>
      </c>
      <c r="K154" s="26" t="e">
        <f t="shared" ref="K154:K158" si="35">J154/$K$576</f>
        <v>#DIV/0!</v>
      </c>
    </row>
    <row r="155" spans="2:13" ht="20.100000000000001" customHeight="1">
      <c r="B155" s="22" t="s">
        <v>1143</v>
      </c>
      <c r="C155" s="22" t="s">
        <v>370</v>
      </c>
      <c r="D155" s="22" t="s">
        <v>3</v>
      </c>
      <c r="E155" s="23" t="s">
        <v>374</v>
      </c>
      <c r="F155" s="49" t="s">
        <v>1</v>
      </c>
      <c r="G155" s="24">
        <v>136.5</v>
      </c>
      <c r="H155" s="25"/>
      <c r="I155" s="25">
        <f t="shared" si="34"/>
        <v>0</v>
      </c>
      <c r="J155" s="25">
        <f t="shared" si="33"/>
        <v>0</v>
      </c>
      <c r="K155" s="26" t="e">
        <f t="shared" si="35"/>
        <v>#DIV/0!</v>
      </c>
    </row>
    <row r="156" spans="2:13" ht="20.100000000000001" customHeight="1">
      <c r="B156" s="22" t="s">
        <v>1144</v>
      </c>
      <c r="C156" s="22" t="s">
        <v>375</v>
      </c>
      <c r="D156" s="22" t="s">
        <v>3</v>
      </c>
      <c r="E156" s="23" t="s">
        <v>376</v>
      </c>
      <c r="F156" s="49" t="s">
        <v>29</v>
      </c>
      <c r="G156" s="24">
        <v>191.3</v>
      </c>
      <c r="H156" s="25"/>
      <c r="I156" s="25">
        <f t="shared" si="34"/>
        <v>0</v>
      </c>
      <c r="J156" s="25">
        <f t="shared" si="33"/>
        <v>0</v>
      </c>
      <c r="K156" s="26" t="e">
        <f t="shared" si="35"/>
        <v>#DIV/0!</v>
      </c>
    </row>
    <row r="157" spans="2:13" ht="20.100000000000001" customHeight="1">
      <c r="B157" s="22" t="s">
        <v>1145</v>
      </c>
      <c r="C157" s="22" t="s">
        <v>377</v>
      </c>
      <c r="D157" s="22" t="s">
        <v>25</v>
      </c>
      <c r="E157" s="23" t="s">
        <v>378</v>
      </c>
      <c r="F157" s="49" t="s">
        <v>1</v>
      </c>
      <c r="G157" s="24">
        <v>498.03</v>
      </c>
      <c r="H157" s="25"/>
      <c r="I157" s="25">
        <f t="shared" si="34"/>
        <v>0</v>
      </c>
      <c r="J157" s="25">
        <f t="shared" si="33"/>
        <v>0</v>
      </c>
      <c r="K157" s="26" t="e">
        <f t="shared" si="35"/>
        <v>#DIV/0!</v>
      </c>
    </row>
    <row r="158" spans="2:13" s="15" customFormat="1" ht="20.100000000000001" customHeight="1">
      <c r="B158" s="22" t="s">
        <v>1146</v>
      </c>
      <c r="C158" s="22" t="s">
        <v>379</v>
      </c>
      <c r="D158" s="22" t="s">
        <v>25</v>
      </c>
      <c r="E158" s="23" t="s">
        <v>380</v>
      </c>
      <c r="F158" s="49" t="s">
        <v>1</v>
      </c>
      <c r="G158" s="24">
        <v>734.92</v>
      </c>
      <c r="H158" s="25"/>
      <c r="I158" s="25">
        <f t="shared" si="34"/>
        <v>0</v>
      </c>
      <c r="J158" s="25">
        <f t="shared" si="33"/>
        <v>0</v>
      </c>
      <c r="K158" s="26" t="e">
        <f t="shared" si="35"/>
        <v>#DIV/0!</v>
      </c>
      <c r="M158" s="21"/>
    </row>
    <row r="159" spans="2:13" s="15" customFormat="1" ht="20.100000000000001" customHeight="1">
      <c r="B159" s="16">
        <v>10</v>
      </c>
      <c r="C159" s="16"/>
      <c r="D159" s="16"/>
      <c r="E159" s="17" t="s">
        <v>381</v>
      </c>
      <c r="F159" s="48"/>
      <c r="G159" s="18"/>
      <c r="H159" s="16"/>
      <c r="I159" s="19"/>
      <c r="J159" s="19">
        <f>SUM(J160,J172)</f>
        <v>0</v>
      </c>
      <c r="K159" s="20" t="e">
        <f>SUM(K160,K172)</f>
        <v>#DIV/0!</v>
      </c>
      <c r="M159" s="21"/>
    </row>
    <row r="160" spans="2:13" ht="20.100000000000001" customHeight="1">
      <c r="B160" s="16" t="s">
        <v>132</v>
      </c>
      <c r="C160" s="16"/>
      <c r="D160" s="16"/>
      <c r="E160" s="17" t="s">
        <v>382</v>
      </c>
      <c r="F160" s="48"/>
      <c r="G160" s="18"/>
      <c r="H160" s="16"/>
      <c r="I160" s="19"/>
      <c r="J160" s="19">
        <f>SUM(J161:J171)</f>
        <v>0</v>
      </c>
      <c r="K160" s="20" t="e">
        <f>SUM(K161:K171)</f>
        <v>#DIV/0!</v>
      </c>
    </row>
    <row r="161" spans="2:13" ht="20.100000000000001" customHeight="1">
      <c r="B161" s="22" t="s">
        <v>1147</v>
      </c>
      <c r="C161" s="22" t="s">
        <v>383</v>
      </c>
      <c r="D161" s="22" t="s">
        <v>3</v>
      </c>
      <c r="E161" s="23" t="s">
        <v>384</v>
      </c>
      <c r="F161" s="49" t="s">
        <v>1</v>
      </c>
      <c r="G161" s="24">
        <v>811.79</v>
      </c>
      <c r="H161" s="25"/>
      <c r="I161" s="25">
        <f t="shared" ref="I161:I187" si="36">H161*$K$3</f>
        <v>0</v>
      </c>
      <c r="J161" s="25">
        <f t="shared" ref="J161:J171" si="37">G161*I161</f>
        <v>0</v>
      </c>
      <c r="K161" s="26" t="e">
        <f t="shared" ref="K161:K187" si="38">J161/$K$576</f>
        <v>#DIV/0!</v>
      </c>
    </row>
    <row r="162" spans="2:13" ht="20.100000000000001" customHeight="1">
      <c r="B162" s="22" t="s">
        <v>1148</v>
      </c>
      <c r="C162" s="22" t="s">
        <v>385</v>
      </c>
      <c r="D162" s="22" t="s">
        <v>3</v>
      </c>
      <c r="E162" s="23" t="s">
        <v>386</v>
      </c>
      <c r="F162" s="49" t="s">
        <v>1</v>
      </c>
      <c r="G162" s="24">
        <v>0</v>
      </c>
      <c r="H162" s="25">
        <v>35.479999999999997</v>
      </c>
      <c r="I162" s="25">
        <f t="shared" si="36"/>
        <v>46.567499999999995</v>
      </c>
      <c r="J162" s="25">
        <f t="shared" si="37"/>
        <v>0</v>
      </c>
      <c r="K162" s="26" t="e">
        <f t="shared" si="38"/>
        <v>#DIV/0!</v>
      </c>
    </row>
    <row r="163" spans="2:13" ht="20.100000000000001" customHeight="1">
      <c r="B163" s="22" t="s">
        <v>1149</v>
      </c>
      <c r="C163" s="22" t="s">
        <v>387</v>
      </c>
      <c r="D163" s="22" t="s">
        <v>3</v>
      </c>
      <c r="E163" s="23" t="s">
        <v>388</v>
      </c>
      <c r="F163" s="49" t="s">
        <v>1</v>
      </c>
      <c r="G163" s="24">
        <v>386.12</v>
      </c>
      <c r="H163" s="25"/>
      <c r="I163" s="25">
        <f t="shared" si="36"/>
        <v>0</v>
      </c>
      <c r="J163" s="25">
        <f t="shared" si="37"/>
        <v>0</v>
      </c>
      <c r="K163" s="26" t="e">
        <f t="shared" si="38"/>
        <v>#DIV/0!</v>
      </c>
    </row>
    <row r="164" spans="2:13" ht="20.100000000000001" customHeight="1">
      <c r="B164" s="22" t="s">
        <v>1150</v>
      </c>
      <c r="C164" s="22" t="s">
        <v>389</v>
      </c>
      <c r="D164" s="22" t="s">
        <v>3</v>
      </c>
      <c r="E164" s="23" t="s">
        <v>390</v>
      </c>
      <c r="F164" s="49" t="s">
        <v>1</v>
      </c>
      <c r="G164" s="24">
        <v>23.72</v>
      </c>
      <c r="H164" s="25"/>
      <c r="I164" s="25">
        <f t="shared" si="36"/>
        <v>0</v>
      </c>
      <c r="J164" s="25">
        <f t="shared" si="37"/>
        <v>0</v>
      </c>
      <c r="K164" s="26" t="e">
        <f t="shared" si="38"/>
        <v>#DIV/0!</v>
      </c>
    </row>
    <row r="165" spans="2:13" s="15" customFormat="1" ht="20.100000000000001" customHeight="1">
      <c r="B165" s="22" t="s">
        <v>1151</v>
      </c>
      <c r="C165" s="22" t="s">
        <v>391</v>
      </c>
      <c r="D165" s="22" t="s">
        <v>3</v>
      </c>
      <c r="E165" s="23" t="s">
        <v>392</v>
      </c>
      <c r="F165" s="49" t="s">
        <v>1</v>
      </c>
      <c r="G165" s="24">
        <v>226.97</v>
      </c>
      <c r="H165" s="25"/>
      <c r="I165" s="25">
        <f t="shared" si="36"/>
        <v>0</v>
      </c>
      <c r="J165" s="25">
        <f t="shared" si="37"/>
        <v>0</v>
      </c>
      <c r="K165" s="26" t="e">
        <f t="shared" si="38"/>
        <v>#DIV/0!</v>
      </c>
      <c r="M165" s="21"/>
    </row>
    <row r="166" spans="2:13" ht="20.100000000000001" customHeight="1">
      <c r="B166" s="22" t="s">
        <v>1152</v>
      </c>
      <c r="C166" s="22" t="s">
        <v>393</v>
      </c>
      <c r="D166" s="22" t="s">
        <v>3</v>
      </c>
      <c r="E166" s="23" t="s">
        <v>394</v>
      </c>
      <c r="F166" s="49" t="s">
        <v>1</v>
      </c>
      <c r="G166" s="24">
        <v>355.53</v>
      </c>
      <c r="H166" s="25"/>
      <c r="I166" s="25">
        <f t="shared" si="36"/>
        <v>0</v>
      </c>
      <c r="J166" s="25">
        <f t="shared" si="37"/>
        <v>0</v>
      </c>
      <c r="K166" s="26" t="e">
        <f t="shared" si="38"/>
        <v>#DIV/0!</v>
      </c>
    </row>
    <row r="167" spans="2:13" ht="20.100000000000001" customHeight="1">
      <c r="B167" s="22" t="s">
        <v>1153</v>
      </c>
      <c r="C167" s="22" t="s">
        <v>395</v>
      </c>
      <c r="D167" s="22" t="s">
        <v>3</v>
      </c>
      <c r="E167" s="23" t="s">
        <v>396</v>
      </c>
      <c r="F167" s="49" t="s">
        <v>1</v>
      </c>
      <c r="G167" s="24">
        <v>394.33</v>
      </c>
      <c r="H167" s="25"/>
      <c r="I167" s="25">
        <f t="shared" si="36"/>
        <v>0</v>
      </c>
      <c r="J167" s="25">
        <f t="shared" si="37"/>
        <v>0</v>
      </c>
      <c r="K167" s="26" t="e">
        <f t="shared" si="38"/>
        <v>#DIV/0!</v>
      </c>
    </row>
    <row r="168" spans="2:13" ht="30" customHeight="1">
      <c r="B168" s="22" t="s">
        <v>1154</v>
      </c>
      <c r="C168" s="22" t="s">
        <v>397</v>
      </c>
      <c r="D168" s="22" t="s">
        <v>25</v>
      </c>
      <c r="E168" s="23" t="s">
        <v>398</v>
      </c>
      <c r="F168" s="49" t="s">
        <v>1</v>
      </c>
      <c r="G168" s="24">
        <v>27.9</v>
      </c>
      <c r="H168" s="25"/>
      <c r="I168" s="25">
        <f t="shared" si="36"/>
        <v>0</v>
      </c>
      <c r="J168" s="25">
        <f t="shared" si="37"/>
        <v>0</v>
      </c>
      <c r="K168" s="26" t="e">
        <f t="shared" si="38"/>
        <v>#DIV/0!</v>
      </c>
    </row>
    <row r="169" spans="2:13" ht="30" customHeight="1">
      <c r="B169" s="22" t="s">
        <v>1155</v>
      </c>
      <c r="C169" s="22" t="s">
        <v>397</v>
      </c>
      <c r="D169" s="22" t="s">
        <v>25</v>
      </c>
      <c r="E169" s="23" t="s">
        <v>399</v>
      </c>
      <c r="F169" s="49" t="s">
        <v>1</v>
      </c>
      <c r="G169" s="24">
        <v>22.68</v>
      </c>
      <c r="H169" s="25"/>
      <c r="I169" s="25">
        <f t="shared" si="36"/>
        <v>0</v>
      </c>
      <c r="J169" s="25">
        <f t="shared" si="37"/>
        <v>0</v>
      </c>
      <c r="K169" s="26" t="e">
        <f t="shared" si="38"/>
        <v>#DIV/0!</v>
      </c>
    </row>
    <row r="170" spans="2:13" ht="20.100000000000001" customHeight="1">
      <c r="B170" s="22" t="s">
        <v>1156</v>
      </c>
      <c r="C170" s="22" t="s">
        <v>400</v>
      </c>
      <c r="D170" s="22" t="s">
        <v>25</v>
      </c>
      <c r="E170" s="23" t="s">
        <v>401</v>
      </c>
      <c r="F170" s="49" t="s">
        <v>29</v>
      </c>
      <c r="G170" s="24">
        <v>90</v>
      </c>
      <c r="H170" s="25"/>
      <c r="I170" s="25">
        <f t="shared" si="36"/>
        <v>0</v>
      </c>
      <c r="J170" s="25">
        <f t="shared" si="37"/>
        <v>0</v>
      </c>
      <c r="K170" s="26" t="e">
        <f t="shared" si="38"/>
        <v>#DIV/0!</v>
      </c>
    </row>
    <row r="171" spans="2:13" ht="20.100000000000001" customHeight="1">
      <c r="B171" s="22" t="s">
        <v>1157</v>
      </c>
      <c r="C171" s="22" t="s">
        <v>402</v>
      </c>
      <c r="D171" s="22" t="s">
        <v>25</v>
      </c>
      <c r="E171" s="23" t="s">
        <v>403</v>
      </c>
      <c r="F171" s="49" t="s">
        <v>29</v>
      </c>
      <c r="G171" s="24">
        <v>1.77</v>
      </c>
      <c r="H171" s="25"/>
      <c r="I171" s="25">
        <f t="shared" si="36"/>
        <v>0</v>
      </c>
      <c r="J171" s="25">
        <f t="shared" si="37"/>
        <v>0</v>
      </c>
      <c r="K171" s="26" t="e">
        <f t="shared" si="38"/>
        <v>#DIV/0!</v>
      </c>
    </row>
    <row r="172" spans="2:13" ht="20.100000000000001" customHeight="1">
      <c r="B172" s="16" t="s">
        <v>133</v>
      </c>
      <c r="C172" s="16"/>
      <c r="D172" s="16"/>
      <c r="E172" s="17" t="s">
        <v>404</v>
      </c>
      <c r="F172" s="48"/>
      <c r="G172" s="18"/>
      <c r="H172" s="16"/>
      <c r="I172" s="19"/>
      <c r="J172" s="19">
        <f>SUM(J173:J180)</f>
        <v>0</v>
      </c>
      <c r="K172" s="20" t="e">
        <f>SUM(K173:K180)</f>
        <v>#DIV/0!</v>
      </c>
    </row>
    <row r="173" spans="2:13" ht="20.100000000000001" customHeight="1">
      <c r="B173" s="22" t="s">
        <v>1158</v>
      </c>
      <c r="C173" s="22" t="s">
        <v>188</v>
      </c>
      <c r="D173" s="22" t="s">
        <v>3</v>
      </c>
      <c r="E173" s="23" t="s">
        <v>405</v>
      </c>
      <c r="F173" s="49" t="s">
        <v>1</v>
      </c>
      <c r="G173" s="24">
        <v>345.98</v>
      </c>
      <c r="H173" s="25"/>
      <c r="I173" s="25">
        <f t="shared" si="36"/>
        <v>0</v>
      </c>
      <c r="J173" s="25">
        <f t="shared" ref="J173:J180" si="39">G173*I173</f>
        <v>0</v>
      </c>
      <c r="K173" s="26" t="e">
        <f t="shared" si="38"/>
        <v>#DIV/0!</v>
      </c>
    </row>
    <row r="174" spans="2:13" ht="20.100000000000001" customHeight="1">
      <c r="B174" s="22" t="s">
        <v>1159</v>
      </c>
      <c r="C174" s="22" t="s">
        <v>383</v>
      </c>
      <c r="D174" s="22" t="s">
        <v>3</v>
      </c>
      <c r="E174" s="23" t="s">
        <v>406</v>
      </c>
      <c r="F174" s="49" t="s">
        <v>1</v>
      </c>
      <c r="G174" s="24">
        <v>28.22</v>
      </c>
      <c r="H174" s="25"/>
      <c r="I174" s="25">
        <f t="shared" si="36"/>
        <v>0</v>
      </c>
      <c r="J174" s="25">
        <f t="shared" si="39"/>
        <v>0</v>
      </c>
      <c r="K174" s="26" t="e">
        <f t="shared" si="38"/>
        <v>#DIV/0!</v>
      </c>
    </row>
    <row r="175" spans="2:13" ht="20.100000000000001" customHeight="1">
      <c r="B175" s="22" t="s">
        <v>1160</v>
      </c>
      <c r="C175" s="22" t="s">
        <v>407</v>
      </c>
      <c r="D175" s="22" t="s">
        <v>3</v>
      </c>
      <c r="E175" s="23" t="s">
        <v>408</v>
      </c>
      <c r="F175" s="49" t="s">
        <v>1</v>
      </c>
      <c r="G175" s="24">
        <v>67.22</v>
      </c>
      <c r="H175" s="25"/>
      <c r="I175" s="25">
        <f t="shared" si="36"/>
        <v>0</v>
      </c>
      <c r="J175" s="25">
        <f t="shared" si="39"/>
        <v>0</v>
      </c>
      <c r="K175" s="26" t="e">
        <f t="shared" si="38"/>
        <v>#DIV/0!</v>
      </c>
    </row>
    <row r="176" spans="2:13" ht="20.100000000000001" customHeight="1">
      <c r="B176" s="22" t="s">
        <v>1161</v>
      </c>
      <c r="C176" s="22" t="s">
        <v>409</v>
      </c>
      <c r="D176" s="22" t="s">
        <v>25</v>
      </c>
      <c r="E176" s="23" t="s">
        <v>410</v>
      </c>
      <c r="F176" s="49" t="s">
        <v>1</v>
      </c>
      <c r="G176" s="24">
        <v>4.8600000000000003</v>
      </c>
      <c r="H176" s="25"/>
      <c r="I176" s="25">
        <f t="shared" si="36"/>
        <v>0</v>
      </c>
      <c r="J176" s="25">
        <f t="shared" si="39"/>
        <v>0</v>
      </c>
      <c r="K176" s="26" t="e">
        <f t="shared" si="38"/>
        <v>#DIV/0!</v>
      </c>
    </row>
    <row r="177" spans="2:13" ht="20.100000000000001" customHeight="1">
      <c r="B177" s="22" t="s">
        <v>1162</v>
      </c>
      <c r="C177" s="22" t="s">
        <v>409</v>
      </c>
      <c r="D177" s="22" t="s">
        <v>25</v>
      </c>
      <c r="E177" s="23" t="s">
        <v>411</v>
      </c>
      <c r="F177" s="49" t="s">
        <v>1</v>
      </c>
      <c r="G177" s="24">
        <v>8.64</v>
      </c>
      <c r="H177" s="25"/>
      <c r="I177" s="25">
        <f t="shared" si="36"/>
        <v>0</v>
      </c>
      <c r="J177" s="25">
        <f t="shared" si="39"/>
        <v>0</v>
      </c>
      <c r="K177" s="26" t="e">
        <f t="shared" si="38"/>
        <v>#DIV/0!</v>
      </c>
    </row>
    <row r="178" spans="2:13" ht="20.100000000000001" customHeight="1">
      <c r="B178" s="22" t="s">
        <v>1163</v>
      </c>
      <c r="C178" s="22" t="s">
        <v>412</v>
      </c>
      <c r="D178" s="22" t="s">
        <v>3</v>
      </c>
      <c r="E178" s="23" t="s">
        <v>413</v>
      </c>
      <c r="F178" s="49" t="s">
        <v>29</v>
      </c>
      <c r="G178" s="24">
        <v>23.1</v>
      </c>
      <c r="H178" s="25"/>
      <c r="I178" s="25">
        <f t="shared" si="36"/>
        <v>0</v>
      </c>
      <c r="J178" s="25">
        <f t="shared" si="39"/>
        <v>0</v>
      </c>
      <c r="K178" s="26" t="e">
        <f t="shared" si="38"/>
        <v>#DIV/0!</v>
      </c>
    </row>
    <row r="179" spans="2:13" ht="20.100000000000001" customHeight="1">
      <c r="B179" s="22" t="s">
        <v>1164</v>
      </c>
      <c r="C179" s="22" t="s">
        <v>414</v>
      </c>
      <c r="D179" s="22" t="s">
        <v>3</v>
      </c>
      <c r="E179" s="23" t="s">
        <v>415</v>
      </c>
      <c r="F179" s="49" t="s">
        <v>7</v>
      </c>
      <c r="G179" s="24">
        <v>7.6</v>
      </c>
      <c r="H179" s="25"/>
      <c r="I179" s="25">
        <f t="shared" si="36"/>
        <v>0</v>
      </c>
      <c r="J179" s="25">
        <f t="shared" si="39"/>
        <v>0</v>
      </c>
      <c r="K179" s="26" t="e">
        <f t="shared" si="38"/>
        <v>#DIV/0!</v>
      </c>
    </row>
    <row r="180" spans="2:13" ht="20.100000000000001" customHeight="1">
      <c r="B180" s="22" t="s">
        <v>1165</v>
      </c>
      <c r="C180" s="22" t="s">
        <v>416</v>
      </c>
      <c r="D180" s="22" t="s">
        <v>3</v>
      </c>
      <c r="E180" s="23" t="s">
        <v>417</v>
      </c>
      <c r="F180" s="49" t="s">
        <v>1</v>
      </c>
      <c r="G180" s="24">
        <v>368.56</v>
      </c>
      <c r="H180" s="25"/>
      <c r="I180" s="25">
        <f t="shared" si="36"/>
        <v>0</v>
      </c>
      <c r="J180" s="25">
        <f t="shared" si="39"/>
        <v>0</v>
      </c>
      <c r="K180" s="26" t="e">
        <f t="shared" si="38"/>
        <v>#DIV/0!</v>
      </c>
    </row>
    <row r="181" spans="2:13" ht="20.100000000000001" customHeight="1">
      <c r="B181" s="16">
        <v>11</v>
      </c>
      <c r="C181" s="16"/>
      <c r="D181" s="16"/>
      <c r="E181" s="17" t="s">
        <v>418</v>
      </c>
      <c r="F181" s="48"/>
      <c r="G181" s="18"/>
      <c r="H181" s="16"/>
      <c r="I181" s="19"/>
      <c r="J181" s="19">
        <f>SUM(J182:J187)</f>
        <v>0</v>
      </c>
      <c r="K181" s="20" t="e">
        <f>SUM(K182:K187)</f>
        <v>#DIV/0!</v>
      </c>
    </row>
    <row r="182" spans="2:13" s="15" customFormat="1" ht="20.100000000000001" customHeight="1">
      <c r="B182" s="22" t="s">
        <v>134</v>
      </c>
      <c r="C182" s="22" t="s">
        <v>419</v>
      </c>
      <c r="D182" s="22" t="s">
        <v>25</v>
      </c>
      <c r="E182" s="23" t="s">
        <v>420</v>
      </c>
      <c r="F182" s="49" t="s">
        <v>1</v>
      </c>
      <c r="G182" s="24">
        <v>2028.45</v>
      </c>
      <c r="H182" s="25"/>
      <c r="I182" s="25">
        <f t="shared" si="36"/>
        <v>0</v>
      </c>
      <c r="J182" s="25">
        <f t="shared" ref="J182:J187" si="40">G182*I182</f>
        <v>0</v>
      </c>
      <c r="K182" s="26" t="e">
        <f t="shared" si="38"/>
        <v>#DIV/0!</v>
      </c>
      <c r="M182" s="21"/>
    </row>
    <row r="183" spans="2:13" ht="20.100000000000001" customHeight="1">
      <c r="B183" s="22" t="s">
        <v>135</v>
      </c>
      <c r="C183" s="22" t="s">
        <v>9</v>
      </c>
      <c r="D183" s="22" t="s">
        <v>3</v>
      </c>
      <c r="E183" s="23" t="s">
        <v>421</v>
      </c>
      <c r="F183" s="49" t="s">
        <v>1</v>
      </c>
      <c r="G183" s="24">
        <v>2715.32</v>
      </c>
      <c r="H183" s="25"/>
      <c r="I183" s="25">
        <f t="shared" si="36"/>
        <v>0</v>
      </c>
      <c r="J183" s="25">
        <f t="shared" si="40"/>
        <v>0</v>
      </c>
      <c r="K183" s="26" t="e">
        <f t="shared" si="38"/>
        <v>#DIV/0!</v>
      </c>
    </row>
    <row r="184" spans="2:13" ht="20.100000000000001" customHeight="1">
      <c r="B184" s="22" t="s">
        <v>1166</v>
      </c>
      <c r="C184" s="22" t="s">
        <v>47</v>
      </c>
      <c r="D184" s="22" t="s">
        <v>3</v>
      </c>
      <c r="E184" s="23" t="s">
        <v>422</v>
      </c>
      <c r="F184" s="49" t="s">
        <v>1</v>
      </c>
      <c r="G184" s="24">
        <v>498.03</v>
      </c>
      <c r="H184" s="25"/>
      <c r="I184" s="25">
        <f t="shared" si="36"/>
        <v>0</v>
      </c>
      <c r="J184" s="25">
        <f t="shared" si="40"/>
        <v>0</v>
      </c>
      <c r="K184" s="26" t="e">
        <f t="shared" si="38"/>
        <v>#DIV/0!</v>
      </c>
    </row>
    <row r="185" spans="2:13" ht="20.100000000000001" customHeight="1">
      <c r="B185" s="22" t="s">
        <v>136</v>
      </c>
      <c r="C185" s="22" t="s">
        <v>423</v>
      </c>
      <c r="D185" s="22" t="s">
        <v>3</v>
      </c>
      <c r="E185" s="23" t="s">
        <v>424</v>
      </c>
      <c r="F185" s="49" t="s">
        <v>1</v>
      </c>
      <c r="G185" s="24">
        <v>107.1</v>
      </c>
      <c r="H185" s="25"/>
      <c r="I185" s="25">
        <f t="shared" si="36"/>
        <v>0</v>
      </c>
      <c r="J185" s="25">
        <f t="shared" si="40"/>
        <v>0</v>
      </c>
      <c r="K185" s="26" t="e">
        <f t="shared" si="38"/>
        <v>#DIV/0!</v>
      </c>
    </row>
    <row r="186" spans="2:13" ht="20.100000000000001" customHeight="1">
      <c r="B186" s="22" t="s">
        <v>1167</v>
      </c>
      <c r="C186" s="22" t="s">
        <v>425</v>
      </c>
      <c r="D186" s="22" t="s">
        <v>3</v>
      </c>
      <c r="E186" s="23" t="s">
        <v>426</v>
      </c>
      <c r="F186" s="49" t="s">
        <v>1</v>
      </c>
      <c r="G186" s="24">
        <v>19.13</v>
      </c>
      <c r="H186" s="25"/>
      <c r="I186" s="25">
        <f t="shared" si="36"/>
        <v>0</v>
      </c>
      <c r="J186" s="25">
        <f t="shared" si="40"/>
        <v>0</v>
      </c>
      <c r="K186" s="26" t="e">
        <f t="shared" si="38"/>
        <v>#DIV/0!</v>
      </c>
    </row>
    <row r="187" spans="2:13" ht="20.100000000000001" customHeight="1">
      <c r="B187" s="22" t="s">
        <v>1168</v>
      </c>
      <c r="C187" s="22" t="s">
        <v>427</v>
      </c>
      <c r="D187" s="22" t="s">
        <v>3</v>
      </c>
      <c r="E187" s="23" t="s">
        <v>428</v>
      </c>
      <c r="F187" s="49" t="s">
        <v>1</v>
      </c>
      <c r="G187" s="24">
        <v>172.17</v>
      </c>
      <c r="H187" s="25"/>
      <c r="I187" s="25">
        <f t="shared" si="36"/>
        <v>0</v>
      </c>
      <c r="J187" s="25">
        <f t="shared" si="40"/>
        <v>0</v>
      </c>
      <c r="K187" s="26" t="e">
        <f t="shared" si="38"/>
        <v>#DIV/0!</v>
      </c>
    </row>
    <row r="188" spans="2:13" ht="20.100000000000001" customHeight="1">
      <c r="B188" s="16">
        <v>12</v>
      </c>
      <c r="C188" s="16"/>
      <c r="D188" s="16"/>
      <c r="E188" s="17" t="s">
        <v>429</v>
      </c>
      <c r="F188" s="48"/>
      <c r="G188" s="18"/>
      <c r="H188" s="16"/>
      <c r="I188" s="19"/>
      <c r="J188" s="19">
        <f>SUM(J189,J257)</f>
        <v>0</v>
      </c>
      <c r="K188" s="20" t="e">
        <f>SUM(K189,K257)</f>
        <v>#DIV/0!</v>
      </c>
    </row>
    <row r="189" spans="2:13" ht="20.100000000000001" customHeight="1">
      <c r="B189" s="16" t="s">
        <v>137</v>
      </c>
      <c r="C189" s="16"/>
      <c r="D189" s="16"/>
      <c r="E189" s="17" t="s">
        <v>430</v>
      </c>
      <c r="F189" s="48"/>
      <c r="G189" s="18"/>
      <c r="H189" s="16"/>
      <c r="I189" s="19"/>
      <c r="J189" s="19">
        <f>SUM(J190:J256)</f>
        <v>0</v>
      </c>
      <c r="K189" s="20" t="e">
        <f>SUM(K190:K256)</f>
        <v>#DIV/0!</v>
      </c>
    </row>
    <row r="190" spans="2:13" ht="20.100000000000001" customHeight="1">
      <c r="B190" s="22" t="s">
        <v>138</v>
      </c>
      <c r="C190" s="22" t="s">
        <v>431</v>
      </c>
      <c r="D190" s="22" t="s">
        <v>3</v>
      </c>
      <c r="E190" s="23" t="s">
        <v>432</v>
      </c>
      <c r="F190" s="49" t="s">
        <v>29</v>
      </c>
      <c r="G190" s="24">
        <v>36.78</v>
      </c>
      <c r="H190" s="25"/>
      <c r="I190" s="25">
        <f t="shared" ref="I190:I253" si="41">H190*$K$3</f>
        <v>0</v>
      </c>
      <c r="J190" s="25">
        <f t="shared" ref="J190:J253" si="42">G190*I190</f>
        <v>0</v>
      </c>
      <c r="K190" s="26" t="e">
        <f t="shared" ref="K190:K253" si="43">J190/$K$576</f>
        <v>#DIV/0!</v>
      </c>
    </row>
    <row r="191" spans="2:13" ht="20.100000000000001" customHeight="1">
      <c r="B191" s="22" t="s">
        <v>139</v>
      </c>
      <c r="C191" s="22" t="s">
        <v>433</v>
      </c>
      <c r="D191" s="22" t="s">
        <v>3</v>
      </c>
      <c r="E191" s="23" t="s">
        <v>434</v>
      </c>
      <c r="F191" s="49" t="s">
        <v>29</v>
      </c>
      <c r="G191" s="24">
        <v>275.11</v>
      </c>
      <c r="H191" s="25"/>
      <c r="I191" s="25">
        <f t="shared" si="41"/>
        <v>0</v>
      </c>
      <c r="J191" s="25">
        <f t="shared" si="42"/>
        <v>0</v>
      </c>
      <c r="K191" s="26" t="e">
        <f t="shared" si="43"/>
        <v>#DIV/0!</v>
      </c>
    </row>
    <row r="192" spans="2:13" ht="20.100000000000001" customHeight="1">
      <c r="B192" s="22" t="s">
        <v>1169</v>
      </c>
      <c r="C192" s="22" t="s">
        <v>435</v>
      </c>
      <c r="D192" s="22" t="s">
        <v>3</v>
      </c>
      <c r="E192" s="23" t="s">
        <v>436</v>
      </c>
      <c r="F192" s="49" t="s">
        <v>29</v>
      </c>
      <c r="G192" s="24">
        <v>16.43</v>
      </c>
      <c r="H192" s="25"/>
      <c r="I192" s="25">
        <f t="shared" si="41"/>
        <v>0</v>
      </c>
      <c r="J192" s="25">
        <f t="shared" si="42"/>
        <v>0</v>
      </c>
      <c r="K192" s="26" t="e">
        <f t="shared" si="43"/>
        <v>#DIV/0!</v>
      </c>
    </row>
    <row r="193" spans="2:13" ht="20.100000000000001" customHeight="1">
      <c r="B193" s="22" t="s">
        <v>1170</v>
      </c>
      <c r="C193" s="22" t="s">
        <v>36</v>
      </c>
      <c r="D193" s="22" t="s">
        <v>3</v>
      </c>
      <c r="E193" s="23" t="s">
        <v>437</v>
      </c>
      <c r="F193" s="49" t="s">
        <v>29</v>
      </c>
      <c r="G193" s="24">
        <v>115.77</v>
      </c>
      <c r="H193" s="25"/>
      <c r="I193" s="25">
        <f t="shared" si="41"/>
        <v>0</v>
      </c>
      <c r="J193" s="25">
        <f t="shared" si="42"/>
        <v>0</v>
      </c>
      <c r="K193" s="26" t="e">
        <f t="shared" si="43"/>
        <v>#DIV/0!</v>
      </c>
    </row>
    <row r="194" spans="2:13" s="15" customFormat="1" ht="20.100000000000001" customHeight="1">
      <c r="B194" s="22" t="s">
        <v>1171</v>
      </c>
      <c r="C194" s="22" t="s">
        <v>37</v>
      </c>
      <c r="D194" s="22" t="s">
        <v>3</v>
      </c>
      <c r="E194" s="23" t="s">
        <v>438</v>
      </c>
      <c r="F194" s="49" t="s">
        <v>29</v>
      </c>
      <c r="G194" s="24">
        <v>42.95</v>
      </c>
      <c r="H194" s="25"/>
      <c r="I194" s="25">
        <f t="shared" si="41"/>
        <v>0</v>
      </c>
      <c r="J194" s="25">
        <f t="shared" si="42"/>
        <v>0</v>
      </c>
      <c r="K194" s="26" t="e">
        <f t="shared" si="43"/>
        <v>#DIV/0!</v>
      </c>
      <c r="M194" s="21"/>
    </row>
    <row r="195" spans="2:13" ht="20.100000000000001" customHeight="1">
      <c r="B195" s="22" t="s">
        <v>1172</v>
      </c>
      <c r="C195" s="22" t="s">
        <v>439</v>
      </c>
      <c r="D195" s="22" t="s">
        <v>3</v>
      </c>
      <c r="E195" s="23" t="s">
        <v>440</v>
      </c>
      <c r="F195" s="49" t="s">
        <v>29</v>
      </c>
      <c r="G195" s="24">
        <v>50.33</v>
      </c>
      <c r="H195" s="25"/>
      <c r="I195" s="25">
        <f t="shared" si="41"/>
        <v>0</v>
      </c>
      <c r="J195" s="25">
        <f t="shared" si="42"/>
        <v>0</v>
      </c>
      <c r="K195" s="26" t="e">
        <f t="shared" si="43"/>
        <v>#DIV/0!</v>
      </c>
    </row>
    <row r="196" spans="2:13" ht="20.100000000000001" customHeight="1">
      <c r="B196" s="22" t="s">
        <v>1173</v>
      </c>
      <c r="C196" s="22" t="s">
        <v>38</v>
      </c>
      <c r="D196" s="22" t="s">
        <v>3</v>
      </c>
      <c r="E196" s="23" t="s">
        <v>441</v>
      </c>
      <c r="F196" s="49" t="s">
        <v>29</v>
      </c>
      <c r="G196" s="24">
        <v>94.74</v>
      </c>
      <c r="H196" s="25"/>
      <c r="I196" s="25">
        <f t="shared" si="41"/>
        <v>0</v>
      </c>
      <c r="J196" s="25">
        <f t="shared" si="42"/>
        <v>0</v>
      </c>
      <c r="K196" s="26" t="e">
        <f t="shared" si="43"/>
        <v>#DIV/0!</v>
      </c>
    </row>
    <row r="197" spans="2:13" ht="20.100000000000001" customHeight="1">
      <c r="B197" s="22" t="s">
        <v>1174</v>
      </c>
      <c r="C197" s="22" t="s">
        <v>442</v>
      </c>
      <c r="D197" s="22" t="s">
        <v>3</v>
      </c>
      <c r="E197" s="23" t="s">
        <v>443</v>
      </c>
      <c r="F197" s="49" t="s">
        <v>29</v>
      </c>
      <c r="G197" s="24">
        <v>46.4</v>
      </c>
      <c r="H197" s="25"/>
      <c r="I197" s="25">
        <f t="shared" si="41"/>
        <v>0</v>
      </c>
      <c r="J197" s="25">
        <f t="shared" si="42"/>
        <v>0</v>
      </c>
      <c r="K197" s="26" t="e">
        <f t="shared" si="43"/>
        <v>#DIV/0!</v>
      </c>
    </row>
    <row r="198" spans="2:13" ht="20.100000000000001" customHeight="1">
      <c r="B198" s="22" t="s">
        <v>1175</v>
      </c>
      <c r="C198" s="22" t="s">
        <v>444</v>
      </c>
      <c r="D198" s="22" t="s">
        <v>3</v>
      </c>
      <c r="E198" s="23" t="s">
        <v>445</v>
      </c>
      <c r="F198" s="49" t="s">
        <v>28</v>
      </c>
      <c r="G198" s="24">
        <v>4</v>
      </c>
      <c r="H198" s="25"/>
      <c r="I198" s="25">
        <f t="shared" si="41"/>
        <v>0</v>
      </c>
      <c r="J198" s="25">
        <f t="shared" si="42"/>
        <v>0</v>
      </c>
      <c r="K198" s="26" t="e">
        <f t="shared" si="43"/>
        <v>#DIV/0!</v>
      </c>
    </row>
    <row r="199" spans="2:13" ht="20.100000000000001" customHeight="1">
      <c r="B199" s="22" t="s">
        <v>1176</v>
      </c>
      <c r="C199" s="22" t="s">
        <v>446</v>
      </c>
      <c r="D199" s="22" t="s">
        <v>3</v>
      </c>
      <c r="E199" s="23" t="s">
        <v>447</v>
      </c>
      <c r="F199" s="49" t="s">
        <v>28</v>
      </c>
      <c r="G199" s="24">
        <v>4</v>
      </c>
      <c r="H199" s="25"/>
      <c r="I199" s="25">
        <f t="shared" si="41"/>
        <v>0</v>
      </c>
      <c r="J199" s="25">
        <f t="shared" si="42"/>
        <v>0</v>
      </c>
      <c r="K199" s="26" t="e">
        <f t="shared" si="43"/>
        <v>#DIV/0!</v>
      </c>
    </row>
    <row r="200" spans="2:13" ht="20.100000000000001" customHeight="1">
      <c r="B200" s="22" t="s">
        <v>1177</v>
      </c>
      <c r="C200" s="22" t="s">
        <v>448</v>
      </c>
      <c r="D200" s="22" t="s">
        <v>3</v>
      </c>
      <c r="E200" s="23" t="s">
        <v>449</v>
      </c>
      <c r="F200" s="49" t="s">
        <v>28</v>
      </c>
      <c r="G200" s="24">
        <v>1</v>
      </c>
      <c r="H200" s="25"/>
      <c r="I200" s="25">
        <f t="shared" si="41"/>
        <v>0</v>
      </c>
      <c r="J200" s="25">
        <f t="shared" si="42"/>
        <v>0</v>
      </c>
      <c r="K200" s="26" t="e">
        <f t="shared" si="43"/>
        <v>#DIV/0!</v>
      </c>
    </row>
    <row r="201" spans="2:13" s="15" customFormat="1" ht="20.100000000000001" customHeight="1">
      <c r="B201" s="22" t="s">
        <v>1178</v>
      </c>
      <c r="C201" s="22" t="s">
        <v>49</v>
      </c>
      <c r="D201" s="22" t="s">
        <v>3</v>
      </c>
      <c r="E201" s="23" t="s">
        <v>450</v>
      </c>
      <c r="F201" s="49" t="s">
        <v>28</v>
      </c>
      <c r="G201" s="24">
        <v>4</v>
      </c>
      <c r="H201" s="25"/>
      <c r="I201" s="25">
        <f t="shared" si="41"/>
        <v>0</v>
      </c>
      <c r="J201" s="25">
        <f t="shared" si="42"/>
        <v>0</v>
      </c>
      <c r="K201" s="26" t="e">
        <f t="shared" si="43"/>
        <v>#DIV/0!</v>
      </c>
      <c r="M201" s="21"/>
    </row>
    <row r="202" spans="2:13" ht="20.100000000000001" customHeight="1">
      <c r="B202" s="22" t="s">
        <v>1179</v>
      </c>
      <c r="C202" s="22" t="s">
        <v>451</v>
      </c>
      <c r="D202" s="22" t="s">
        <v>3</v>
      </c>
      <c r="E202" s="23" t="s">
        <v>452</v>
      </c>
      <c r="F202" s="49" t="s">
        <v>28</v>
      </c>
      <c r="G202" s="24">
        <v>3</v>
      </c>
      <c r="H202" s="25"/>
      <c r="I202" s="25">
        <f t="shared" si="41"/>
        <v>0</v>
      </c>
      <c r="J202" s="25">
        <f t="shared" si="42"/>
        <v>0</v>
      </c>
      <c r="K202" s="26" t="e">
        <f t="shared" si="43"/>
        <v>#DIV/0!</v>
      </c>
    </row>
    <row r="203" spans="2:13" ht="20.100000000000001" customHeight="1">
      <c r="B203" s="22" t="s">
        <v>1180</v>
      </c>
      <c r="C203" s="22" t="s">
        <v>451</v>
      </c>
      <c r="D203" s="22" t="s">
        <v>3</v>
      </c>
      <c r="E203" s="23" t="s">
        <v>453</v>
      </c>
      <c r="F203" s="49" t="s">
        <v>28</v>
      </c>
      <c r="G203" s="24">
        <v>2</v>
      </c>
      <c r="H203" s="25"/>
      <c r="I203" s="25">
        <f t="shared" si="41"/>
        <v>0</v>
      </c>
      <c r="J203" s="25">
        <f t="shared" si="42"/>
        <v>0</v>
      </c>
      <c r="K203" s="26" t="e">
        <f t="shared" si="43"/>
        <v>#DIV/0!</v>
      </c>
    </row>
    <row r="204" spans="2:13" ht="20.100000000000001" customHeight="1">
      <c r="B204" s="22" t="s">
        <v>1181</v>
      </c>
      <c r="C204" s="22" t="s">
        <v>454</v>
      </c>
      <c r="D204" s="22" t="s">
        <v>3</v>
      </c>
      <c r="E204" s="23" t="s">
        <v>455</v>
      </c>
      <c r="F204" s="49" t="s">
        <v>28</v>
      </c>
      <c r="G204" s="24">
        <v>81</v>
      </c>
      <c r="H204" s="25"/>
      <c r="I204" s="25">
        <f t="shared" si="41"/>
        <v>0</v>
      </c>
      <c r="J204" s="25">
        <f t="shared" si="42"/>
        <v>0</v>
      </c>
      <c r="K204" s="26" t="e">
        <f t="shared" si="43"/>
        <v>#DIV/0!</v>
      </c>
    </row>
    <row r="205" spans="2:13" ht="20.100000000000001" customHeight="1">
      <c r="B205" s="22" t="s">
        <v>1182</v>
      </c>
      <c r="C205" s="22" t="s">
        <v>48</v>
      </c>
      <c r="D205" s="22" t="s">
        <v>3</v>
      </c>
      <c r="E205" s="23" t="s">
        <v>456</v>
      </c>
      <c r="F205" s="49" t="s">
        <v>28</v>
      </c>
      <c r="G205" s="24">
        <v>36</v>
      </c>
      <c r="H205" s="25"/>
      <c r="I205" s="25">
        <f t="shared" si="41"/>
        <v>0</v>
      </c>
      <c r="J205" s="25">
        <f t="shared" si="42"/>
        <v>0</v>
      </c>
      <c r="K205" s="26" t="e">
        <f t="shared" si="43"/>
        <v>#DIV/0!</v>
      </c>
    </row>
    <row r="206" spans="2:13" ht="20.100000000000001" customHeight="1">
      <c r="B206" s="22" t="s">
        <v>1183</v>
      </c>
      <c r="C206" s="22" t="s">
        <v>457</v>
      </c>
      <c r="D206" s="22" t="s">
        <v>3</v>
      </c>
      <c r="E206" s="23" t="s">
        <v>458</v>
      </c>
      <c r="F206" s="49" t="s">
        <v>28</v>
      </c>
      <c r="G206" s="24">
        <v>16</v>
      </c>
      <c r="H206" s="25"/>
      <c r="I206" s="25">
        <f t="shared" si="41"/>
        <v>0</v>
      </c>
      <c r="J206" s="25">
        <f t="shared" si="42"/>
        <v>0</v>
      </c>
      <c r="K206" s="26" t="e">
        <f t="shared" si="43"/>
        <v>#DIV/0!</v>
      </c>
    </row>
    <row r="207" spans="2:13" ht="20.100000000000001" customHeight="1">
      <c r="B207" s="22" t="s">
        <v>1184</v>
      </c>
      <c r="C207" s="22" t="s">
        <v>459</v>
      </c>
      <c r="D207" s="22" t="s">
        <v>3</v>
      </c>
      <c r="E207" s="23" t="s">
        <v>460</v>
      </c>
      <c r="F207" s="49" t="s">
        <v>28</v>
      </c>
      <c r="G207" s="24">
        <v>4</v>
      </c>
      <c r="H207" s="25"/>
      <c r="I207" s="25">
        <f t="shared" si="41"/>
        <v>0</v>
      </c>
      <c r="J207" s="25">
        <f t="shared" si="42"/>
        <v>0</v>
      </c>
      <c r="K207" s="26" t="e">
        <f t="shared" si="43"/>
        <v>#DIV/0!</v>
      </c>
    </row>
    <row r="208" spans="2:13" ht="20.100000000000001" customHeight="1">
      <c r="B208" s="22" t="s">
        <v>1185</v>
      </c>
      <c r="C208" s="22" t="s">
        <v>49</v>
      </c>
      <c r="D208" s="22" t="s">
        <v>3</v>
      </c>
      <c r="E208" s="23" t="s">
        <v>461</v>
      </c>
      <c r="F208" s="49" t="s">
        <v>28</v>
      </c>
      <c r="G208" s="24">
        <v>4</v>
      </c>
      <c r="H208" s="25"/>
      <c r="I208" s="25">
        <f t="shared" si="41"/>
        <v>0</v>
      </c>
      <c r="J208" s="25">
        <f t="shared" si="42"/>
        <v>0</v>
      </c>
      <c r="K208" s="26" t="e">
        <f t="shared" si="43"/>
        <v>#DIV/0!</v>
      </c>
    </row>
    <row r="209" spans="2:13" ht="20.100000000000001" customHeight="1">
      <c r="B209" s="22" t="s">
        <v>1186</v>
      </c>
      <c r="C209" s="22" t="s">
        <v>462</v>
      </c>
      <c r="D209" s="22" t="s">
        <v>25</v>
      </c>
      <c r="E209" s="23" t="s">
        <v>463</v>
      </c>
      <c r="F209" s="49" t="s">
        <v>28</v>
      </c>
      <c r="G209" s="24">
        <v>1</v>
      </c>
      <c r="H209" s="25"/>
      <c r="I209" s="25">
        <f t="shared" si="41"/>
        <v>0</v>
      </c>
      <c r="J209" s="25">
        <f t="shared" si="42"/>
        <v>0</v>
      </c>
      <c r="K209" s="26" t="e">
        <f t="shared" si="43"/>
        <v>#DIV/0!</v>
      </c>
      <c r="L209" s="27"/>
    </row>
    <row r="210" spans="2:13" ht="20.100000000000001" customHeight="1">
      <c r="B210" s="22" t="s">
        <v>1187</v>
      </c>
      <c r="C210" s="22" t="s">
        <v>464</v>
      </c>
      <c r="D210" s="22" t="s">
        <v>25</v>
      </c>
      <c r="E210" s="23" t="s">
        <v>465</v>
      </c>
      <c r="F210" s="49" t="s">
        <v>28</v>
      </c>
      <c r="G210" s="24">
        <v>24</v>
      </c>
      <c r="H210" s="25"/>
      <c r="I210" s="25">
        <f t="shared" si="41"/>
        <v>0</v>
      </c>
      <c r="J210" s="25">
        <f t="shared" si="42"/>
        <v>0</v>
      </c>
      <c r="K210" s="26" t="e">
        <f t="shared" si="43"/>
        <v>#DIV/0!</v>
      </c>
      <c r="L210" s="27"/>
    </row>
    <row r="211" spans="2:13" ht="20.100000000000001" customHeight="1">
      <c r="B211" s="22" t="s">
        <v>1188</v>
      </c>
      <c r="C211" s="22" t="s">
        <v>466</v>
      </c>
      <c r="D211" s="22" t="s">
        <v>25</v>
      </c>
      <c r="E211" s="23" t="s">
        <v>467</v>
      </c>
      <c r="F211" s="49" t="s">
        <v>28</v>
      </c>
      <c r="G211" s="24">
        <v>3</v>
      </c>
      <c r="H211" s="25"/>
      <c r="I211" s="25">
        <f t="shared" si="41"/>
        <v>0</v>
      </c>
      <c r="J211" s="25">
        <f t="shared" si="42"/>
        <v>0</v>
      </c>
      <c r="K211" s="26" t="e">
        <f t="shared" si="43"/>
        <v>#DIV/0!</v>
      </c>
    </row>
    <row r="212" spans="2:13" ht="20.100000000000001" customHeight="1">
      <c r="B212" s="22" t="s">
        <v>1189</v>
      </c>
      <c r="C212" s="22" t="s">
        <v>468</v>
      </c>
      <c r="D212" s="22" t="s">
        <v>25</v>
      </c>
      <c r="E212" s="23" t="s">
        <v>469</v>
      </c>
      <c r="F212" s="49" t="s">
        <v>28</v>
      </c>
      <c r="G212" s="24">
        <v>7</v>
      </c>
      <c r="H212" s="25"/>
      <c r="I212" s="25">
        <f t="shared" si="41"/>
        <v>0</v>
      </c>
      <c r="J212" s="25">
        <f t="shared" si="42"/>
        <v>0</v>
      </c>
      <c r="K212" s="26" t="e">
        <f t="shared" si="43"/>
        <v>#DIV/0!</v>
      </c>
      <c r="L212" s="27"/>
    </row>
    <row r="213" spans="2:13" s="15" customFormat="1" ht="20.100000000000001" customHeight="1">
      <c r="B213" s="22" t="s">
        <v>1190</v>
      </c>
      <c r="C213" s="22" t="s">
        <v>470</v>
      </c>
      <c r="D213" s="22" t="s">
        <v>25</v>
      </c>
      <c r="E213" s="23" t="s">
        <v>471</v>
      </c>
      <c r="F213" s="49" t="s">
        <v>28</v>
      </c>
      <c r="G213" s="24">
        <v>2</v>
      </c>
      <c r="H213" s="25"/>
      <c r="I213" s="25">
        <f t="shared" si="41"/>
        <v>0</v>
      </c>
      <c r="J213" s="25">
        <f t="shared" si="42"/>
        <v>0</v>
      </c>
      <c r="K213" s="26" t="e">
        <f t="shared" si="43"/>
        <v>#DIV/0!</v>
      </c>
      <c r="L213" s="28"/>
      <c r="M213" s="21"/>
    </row>
    <row r="214" spans="2:13" ht="20.100000000000001" customHeight="1">
      <c r="B214" s="22" t="s">
        <v>1191</v>
      </c>
      <c r="C214" s="22" t="s">
        <v>472</v>
      </c>
      <c r="D214" s="22" t="s">
        <v>25</v>
      </c>
      <c r="E214" s="23" t="s">
        <v>473</v>
      </c>
      <c r="F214" s="49" t="s">
        <v>28</v>
      </c>
      <c r="G214" s="24">
        <v>30</v>
      </c>
      <c r="H214" s="25"/>
      <c r="I214" s="25">
        <f t="shared" si="41"/>
        <v>0</v>
      </c>
      <c r="J214" s="25">
        <f t="shared" si="42"/>
        <v>0</v>
      </c>
      <c r="K214" s="26" t="e">
        <f t="shared" si="43"/>
        <v>#DIV/0!</v>
      </c>
    </row>
    <row r="215" spans="2:13" ht="20.100000000000001" customHeight="1">
      <c r="B215" s="22" t="s">
        <v>1192</v>
      </c>
      <c r="C215" s="22" t="s">
        <v>474</v>
      </c>
      <c r="D215" s="22" t="s">
        <v>25</v>
      </c>
      <c r="E215" s="23" t="s">
        <v>475</v>
      </c>
      <c r="F215" s="49" t="s">
        <v>28</v>
      </c>
      <c r="G215" s="24">
        <v>2</v>
      </c>
      <c r="H215" s="25"/>
      <c r="I215" s="25">
        <f t="shared" si="41"/>
        <v>0</v>
      </c>
      <c r="J215" s="25">
        <f t="shared" si="42"/>
        <v>0</v>
      </c>
      <c r="K215" s="26" t="e">
        <f t="shared" si="43"/>
        <v>#DIV/0!</v>
      </c>
    </row>
    <row r="216" spans="2:13" ht="20.100000000000001" customHeight="1">
      <c r="B216" s="22" t="s">
        <v>1193</v>
      </c>
      <c r="C216" s="22" t="s">
        <v>476</v>
      </c>
      <c r="D216" s="22" t="s">
        <v>25</v>
      </c>
      <c r="E216" s="23" t="s">
        <v>477</v>
      </c>
      <c r="F216" s="49" t="s">
        <v>28</v>
      </c>
      <c r="G216" s="24">
        <v>5</v>
      </c>
      <c r="H216" s="25"/>
      <c r="I216" s="25">
        <f t="shared" si="41"/>
        <v>0</v>
      </c>
      <c r="J216" s="25">
        <f t="shared" si="42"/>
        <v>0</v>
      </c>
      <c r="K216" s="26" t="e">
        <f t="shared" si="43"/>
        <v>#DIV/0!</v>
      </c>
    </row>
    <row r="217" spans="2:13" ht="20.100000000000001" customHeight="1">
      <c r="B217" s="22" t="s">
        <v>1194</v>
      </c>
      <c r="C217" s="22" t="s">
        <v>478</v>
      </c>
      <c r="D217" s="22" t="s">
        <v>25</v>
      </c>
      <c r="E217" s="23" t="s">
        <v>479</v>
      </c>
      <c r="F217" s="49" t="s">
        <v>28</v>
      </c>
      <c r="G217" s="24">
        <v>15</v>
      </c>
      <c r="H217" s="25"/>
      <c r="I217" s="25">
        <f t="shared" si="41"/>
        <v>0</v>
      </c>
      <c r="J217" s="25">
        <f t="shared" si="42"/>
        <v>0</v>
      </c>
      <c r="K217" s="26" t="e">
        <f t="shared" si="43"/>
        <v>#DIV/0!</v>
      </c>
    </row>
    <row r="218" spans="2:13" s="15" customFormat="1" ht="20.100000000000001" customHeight="1">
      <c r="B218" s="22" t="s">
        <v>1195</v>
      </c>
      <c r="C218" s="22" t="s">
        <v>480</v>
      </c>
      <c r="D218" s="22" t="s">
        <v>25</v>
      </c>
      <c r="E218" s="23" t="s">
        <v>481</v>
      </c>
      <c r="F218" s="49" t="s">
        <v>28</v>
      </c>
      <c r="G218" s="24">
        <v>6</v>
      </c>
      <c r="H218" s="25"/>
      <c r="I218" s="25">
        <f t="shared" si="41"/>
        <v>0</v>
      </c>
      <c r="J218" s="25">
        <f t="shared" si="42"/>
        <v>0</v>
      </c>
      <c r="K218" s="26" t="e">
        <f t="shared" si="43"/>
        <v>#DIV/0!</v>
      </c>
      <c r="M218" s="21"/>
    </row>
    <row r="219" spans="2:13" ht="20.100000000000001" customHeight="1">
      <c r="B219" s="22" t="s">
        <v>1196</v>
      </c>
      <c r="C219" s="22" t="s">
        <v>482</v>
      </c>
      <c r="D219" s="22" t="s">
        <v>3</v>
      </c>
      <c r="E219" s="23" t="s">
        <v>483</v>
      </c>
      <c r="F219" s="49" t="s">
        <v>28</v>
      </c>
      <c r="G219" s="24">
        <v>6</v>
      </c>
      <c r="H219" s="25"/>
      <c r="I219" s="25">
        <f t="shared" si="41"/>
        <v>0</v>
      </c>
      <c r="J219" s="25">
        <f t="shared" si="42"/>
        <v>0</v>
      </c>
      <c r="K219" s="26" t="e">
        <f t="shared" si="43"/>
        <v>#DIV/0!</v>
      </c>
    </row>
    <row r="220" spans="2:13" ht="20.100000000000001" customHeight="1">
      <c r="B220" s="22" t="s">
        <v>1197</v>
      </c>
      <c r="C220" s="22" t="s">
        <v>484</v>
      </c>
      <c r="D220" s="22" t="s">
        <v>3</v>
      </c>
      <c r="E220" s="23" t="s">
        <v>485</v>
      </c>
      <c r="F220" s="49" t="s">
        <v>28</v>
      </c>
      <c r="G220" s="24">
        <v>2</v>
      </c>
      <c r="H220" s="25"/>
      <c r="I220" s="25">
        <f t="shared" si="41"/>
        <v>0</v>
      </c>
      <c r="J220" s="25">
        <f t="shared" si="42"/>
        <v>0</v>
      </c>
      <c r="K220" s="26" t="e">
        <f t="shared" si="43"/>
        <v>#DIV/0!</v>
      </c>
    </row>
    <row r="221" spans="2:13" ht="20.100000000000001" customHeight="1">
      <c r="B221" s="22" t="s">
        <v>1198</v>
      </c>
      <c r="C221" s="22" t="s">
        <v>55</v>
      </c>
      <c r="D221" s="22" t="s">
        <v>3</v>
      </c>
      <c r="E221" s="23" t="s">
        <v>486</v>
      </c>
      <c r="F221" s="49" t="s">
        <v>28</v>
      </c>
      <c r="G221" s="24">
        <v>2</v>
      </c>
      <c r="H221" s="25"/>
      <c r="I221" s="25">
        <f t="shared" si="41"/>
        <v>0</v>
      </c>
      <c r="J221" s="25">
        <f t="shared" si="42"/>
        <v>0</v>
      </c>
      <c r="K221" s="26" t="e">
        <f t="shared" si="43"/>
        <v>#DIV/0!</v>
      </c>
    </row>
    <row r="222" spans="2:13" s="15" customFormat="1" ht="20.100000000000001" customHeight="1">
      <c r="B222" s="22" t="s">
        <v>1199</v>
      </c>
      <c r="C222" s="22" t="s">
        <v>190</v>
      </c>
      <c r="D222" s="22" t="s">
        <v>3</v>
      </c>
      <c r="E222" s="23" t="s">
        <v>487</v>
      </c>
      <c r="F222" s="49" t="s">
        <v>28</v>
      </c>
      <c r="G222" s="24">
        <v>2</v>
      </c>
      <c r="H222" s="25"/>
      <c r="I222" s="25">
        <f t="shared" si="41"/>
        <v>0</v>
      </c>
      <c r="J222" s="25">
        <f t="shared" si="42"/>
        <v>0</v>
      </c>
      <c r="K222" s="26" t="e">
        <f t="shared" si="43"/>
        <v>#DIV/0!</v>
      </c>
      <c r="M222" s="21"/>
    </row>
    <row r="223" spans="2:13" ht="20.100000000000001" customHeight="1">
      <c r="B223" s="22" t="s">
        <v>1200</v>
      </c>
      <c r="C223" s="22" t="s">
        <v>488</v>
      </c>
      <c r="D223" s="22" t="s">
        <v>3</v>
      </c>
      <c r="E223" s="23" t="s">
        <v>489</v>
      </c>
      <c r="F223" s="49" t="s">
        <v>28</v>
      </c>
      <c r="G223" s="24">
        <v>2</v>
      </c>
      <c r="H223" s="25"/>
      <c r="I223" s="25">
        <f t="shared" si="41"/>
        <v>0</v>
      </c>
      <c r="J223" s="25">
        <f t="shared" si="42"/>
        <v>0</v>
      </c>
      <c r="K223" s="26" t="e">
        <f t="shared" si="43"/>
        <v>#DIV/0!</v>
      </c>
    </row>
    <row r="224" spans="2:13" ht="20.100000000000001" customHeight="1">
      <c r="B224" s="22" t="s">
        <v>1201</v>
      </c>
      <c r="C224" s="22" t="s">
        <v>490</v>
      </c>
      <c r="D224" s="22" t="s">
        <v>3</v>
      </c>
      <c r="E224" s="23" t="s">
        <v>491</v>
      </c>
      <c r="F224" s="49" t="s">
        <v>28</v>
      </c>
      <c r="G224" s="24">
        <v>3</v>
      </c>
      <c r="H224" s="25"/>
      <c r="I224" s="25">
        <f t="shared" si="41"/>
        <v>0</v>
      </c>
      <c r="J224" s="25">
        <f t="shared" si="42"/>
        <v>0</v>
      </c>
      <c r="K224" s="26" t="e">
        <f t="shared" si="43"/>
        <v>#DIV/0!</v>
      </c>
    </row>
    <row r="225" spans="2:13" ht="20.100000000000001" customHeight="1">
      <c r="B225" s="22" t="s">
        <v>1202</v>
      </c>
      <c r="C225" s="22" t="s">
        <v>50</v>
      </c>
      <c r="D225" s="22" t="s">
        <v>3</v>
      </c>
      <c r="E225" s="23" t="s">
        <v>492</v>
      </c>
      <c r="F225" s="49" t="s">
        <v>28</v>
      </c>
      <c r="G225" s="24">
        <v>151</v>
      </c>
      <c r="H225" s="25"/>
      <c r="I225" s="25">
        <f t="shared" si="41"/>
        <v>0</v>
      </c>
      <c r="J225" s="25">
        <f t="shared" si="42"/>
        <v>0</v>
      </c>
      <c r="K225" s="26" t="e">
        <f t="shared" si="43"/>
        <v>#DIV/0!</v>
      </c>
    </row>
    <row r="226" spans="2:13" ht="20.100000000000001" customHeight="1">
      <c r="B226" s="22" t="s">
        <v>1203</v>
      </c>
      <c r="C226" s="22" t="s">
        <v>51</v>
      </c>
      <c r="D226" s="22" t="s">
        <v>3</v>
      </c>
      <c r="E226" s="23" t="s">
        <v>493</v>
      </c>
      <c r="F226" s="49" t="s">
        <v>28</v>
      </c>
      <c r="G226" s="24">
        <v>3</v>
      </c>
      <c r="H226" s="25"/>
      <c r="I226" s="25">
        <f t="shared" si="41"/>
        <v>0</v>
      </c>
      <c r="J226" s="25">
        <f t="shared" si="42"/>
        <v>0</v>
      </c>
      <c r="K226" s="26" t="e">
        <f t="shared" si="43"/>
        <v>#DIV/0!</v>
      </c>
    </row>
    <row r="227" spans="2:13" ht="20.100000000000001" customHeight="1">
      <c r="B227" s="22" t="s">
        <v>1204</v>
      </c>
      <c r="C227" s="22" t="s">
        <v>52</v>
      </c>
      <c r="D227" s="22" t="s">
        <v>3</v>
      </c>
      <c r="E227" s="23" t="s">
        <v>494</v>
      </c>
      <c r="F227" s="49" t="s">
        <v>28</v>
      </c>
      <c r="G227" s="24">
        <v>20</v>
      </c>
      <c r="H227" s="25"/>
      <c r="I227" s="25">
        <f t="shared" si="41"/>
        <v>0</v>
      </c>
      <c r="J227" s="25">
        <f t="shared" si="42"/>
        <v>0</v>
      </c>
      <c r="K227" s="26" t="e">
        <f t="shared" si="43"/>
        <v>#DIV/0!</v>
      </c>
    </row>
    <row r="228" spans="2:13" ht="20.100000000000001" customHeight="1">
      <c r="B228" s="22" t="s">
        <v>1205</v>
      </c>
      <c r="C228" s="22" t="s">
        <v>53</v>
      </c>
      <c r="D228" s="22" t="s">
        <v>3</v>
      </c>
      <c r="E228" s="23" t="s">
        <v>495</v>
      </c>
      <c r="F228" s="49" t="s">
        <v>28</v>
      </c>
      <c r="G228" s="24">
        <v>11</v>
      </c>
      <c r="H228" s="25"/>
      <c r="I228" s="25">
        <f t="shared" si="41"/>
        <v>0</v>
      </c>
      <c r="J228" s="25">
        <f t="shared" si="42"/>
        <v>0</v>
      </c>
      <c r="K228" s="26" t="e">
        <f t="shared" si="43"/>
        <v>#DIV/0!</v>
      </c>
    </row>
    <row r="229" spans="2:13" ht="20.100000000000001" customHeight="1">
      <c r="B229" s="22" t="s">
        <v>1206</v>
      </c>
      <c r="C229" s="22" t="s">
        <v>54</v>
      </c>
      <c r="D229" s="22" t="s">
        <v>3</v>
      </c>
      <c r="E229" s="23" t="s">
        <v>496</v>
      </c>
      <c r="F229" s="49" t="s">
        <v>28</v>
      </c>
      <c r="G229" s="24">
        <v>2</v>
      </c>
      <c r="H229" s="25"/>
      <c r="I229" s="25">
        <f t="shared" si="41"/>
        <v>0</v>
      </c>
      <c r="J229" s="25">
        <f t="shared" si="42"/>
        <v>0</v>
      </c>
      <c r="K229" s="26" t="e">
        <f t="shared" si="43"/>
        <v>#DIV/0!</v>
      </c>
    </row>
    <row r="230" spans="2:13" ht="20.100000000000001" customHeight="1">
      <c r="B230" s="22" t="s">
        <v>1207</v>
      </c>
      <c r="C230" s="22" t="s">
        <v>54</v>
      </c>
      <c r="D230" s="22" t="s">
        <v>3</v>
      </c>
      <c r="E230" s="23" t="s">
        <v>497</v>
      </c>
      <c r="F230" s="49" t="s">
        <v>28</v>
      </c>
      <c r="G230" s="24">
        <v>10</v>
      </c>
      <c r="H230" s="25"/>
      <c r="I230" s="25">
        <f t="shared" si="41"/>
        <v>0</v>
      </c>
      <c r="J230" s="25">
        <f t="shared" si="42"/>
        <v>0</v>
      </c>
      <c r="K230" s="26" t="e">
        <f t="shared" si="43"/>
        <v>#DIV/0!</v>
      </c>
    </row>
    <row r="231" spans="2:13" ht="20.100000000000001" customHeight="1">
      <c r="B231" s="22" t="s">
        <v>1208</v>
      </c>
      <c r="C231" s="22" t="s">
        <v>498</v>
      </c>
      <c r="D231" s="22" t="s">
        <v>3</v>
      </c>
      <c r="E231" s="23" t="s">
        <v>499</v>
      </c>
      <c r="F231" s="49" t="s">
        <v>28</v>
      </c>
      <c r="G231" s="24">
        <v>7</v>
      </c>
      <c r="H231" s="25"/>
      <c r="I231" s="25">
        <f t="shared" si="41"/>
        <v>0</v>
      </c>
      <c r="J231" s="25">
        <f t="shared" si="42"/>
        <v>0</v>
      </c>
      <c r="K231" s="26" t="e">
        <f t="shared" si="43"/>
        <v>#DIV/0!</v>
      </c>
      <c r="L231" s="27"/>
    </row>
    <row r="232" spans="2:13" ht="20.100000000000001" customHeight="1">
      <c r="B232" s="22" t="s">
        <v>1209</v>
      </c>
      <c r="C232" s="22" t="s">
        <v>500</v>
      </c>
      <c r="D232" s="22" t="s">
        <v>3</v>
      </c>
      <c r="E232" s="23" t="s">
        <v>501</v>
      </c>
      <c r="F232" s="49" t="s">
        <v>28</v>
      </c>
      <c r="G232" s="24">
        <v>3</v>
      </c>
      <c r="H232" s="25"/>
      <c r="I232" s="25">
        <f t="shared" si="41"/>
        <v>0</v>
      </c>
      <c r="J232" s="25">
        <f t="shared" si="42"/>
        <v>0</v>
      </c>
      <c r="K232" s="26" t="e">
        <f t="shared" si="43"/>
        <v>#DIV/0!</v>
      </c>
      <c r="L232" s="27"/>
    </row>
    <row r="233" spans="2:13" ht="20.100000000000001" customHeight="1">
      <c r="B233" s="22" t="s">
        <v>1210</v>
      </c>
      <c r="C233" s="22" t="s">
        <v>502</v>
      </c>
      <c r="D233" s="22" t="s">
        <v>3</v>
      </c>
      <c r="E233" s="23" t="s">
        <v>503</v>
      </c>
      <c r="F233" s="49" t="s">
        <v>28</v>
      </c>
      <c r="G233" s="24">
        <v>5</v>
      </c>
      <c r="H233" s="25"/>
      <c r="I233" s="25">
        <f t="shared" si="41"/>
        <v>0</v>
      </c>
      <c r="J233" s="25">
        <f t="shared" si="42"/>
        <v>0</v>
      </c>
      <c r="K233" s="26" t="e">
        <f t="shared" si="43"/>
        <v>#DIV/0!</v>
      </c>
      <c r="L233" s="27"/>
      <c r="M233" s="2"/>
    </row>
    <row r="234" spans="2:13" ht="20.100000000000001" customHeight="1">
      <c r="B234" s="22" t="s">
        <v>1211</v>
      </c>
      <c r="C234" s="22" t="s">
        <v>504</v>
      </c>
      <c r="D234" s="22" t="s">
        <v>3</v>
      </c>
      <c r="E234" s="23" t="s">
        <v>505</v>
      </c>
      <c r="F234" s="49" t="s">
        <v>28</v>
      </c>
      <c r="G234" s="24">
        <v>7</v>
      </c>
      <c r="H234" s="25"/>
      <c r="I234" s="25">
        <f t="shared" si="41"/>
        <v>0</v>
      </c>
      <c r="J234" s="25">
        <f t="shared" si="42"/>
        <v>0</v>
      </c>
      <c r="K234" s="26" t="e">
        <f t="shared" si="43"/>
        <v>#DIV/0!</v>
      </c>
      <c r="M234" s="2"/>
    </row>
    <row r="235" spans="2:13" ht="20.100000000000001" customHeight="1">
      <c r="B235" s="22" t="s">
        <v>1212</v>
      </c>
      <c r="C235" s="22" t="s">
        <v>500</v>
      </c>
      <c r="D235" s="22" t="s">
        <v>3</v>
      </c>
      <c r="E235" s="23" t="s">
        <v>506</v>
      </c>
      <c r="F235" s="49" t="s">
        <v>28</v>
      </c>
      <c r="G235" s="24">
        <v>88</v>
      </c>
      <c r="H235" s="25"/>
      <c r="I235" s="25">
        <f t="shared" si="41"/>
        <v>0</v>
      </c>
      <c r="J235" s="25">
        <f t="shared" si="42"/>
        <v>0</v>
      </c>
      <c r="K235" s="26" t="e">
        <f t="shared" si="43"/>
        <v>#DIV/0!</v>
      </c>
      <c r="M235" s="2"/>
    </row>
    <row r="236" spans="2:13" ht="20.100000000000001" customHeight="1">
      <c r="B236" s="22" t="s">
        <v>1213</v>
      </c>
      <c r="C236" s="22" t="s">
        <v>507</v>
      </c>
      <c r="D236" s="22" t="s">
        <v>3</v>
      </c>
      <c r="E236" s="23" t="s">
        <v>508</v>
      </c>
      <c r="F236" s="49" t="s">
        <v>28</v>
      </c>
      <c r="G236" s="24">
        <v>15</v>
      </c>
      <c r="H236" s="25"/>
      <c r="I236" s="25">
        <f t="shared" si="41"/>
        <v>0</v>
      </c>
      <c r="J236" s="25">
        <f t="shared" si="42"/>
        <v>0</v>
      </c>
      <c r="K236" s="26" t="e">
        <f t="shared" si="43"/>
        <v>#DIV/0!</v>
      </c>
      <c r="M236" s="2"/>
    </row>
    <row r="237" spans="2:13" ht="20.100000000000001" customHeight="1">
      <c r="B237" s="22" t="s">
        <v>1214</v>
      </c>
      <c r="C237" s="22" t="s">
        <v>509</v>
      </c>
      <c r="D237" s="22" t="s">
        <v>26</v>
      </c>
      <c r="E237" s="23" t="s">
        <v>510</v>
      </c>
      <c r="F237" s="49" t="s">
        <v>28</v>
      </c>
      <c r="G237" s="24">
        <v>14</v>
      </c>
      <c r="H237" s="25"/>
      <c r="I237" s="25">
        <f t="shared" si="41"/>
        <v>0</v>
      </c>
      <c r="J237" s="25">
        <f t="shared" si="42"/>
        <v>0</v>
      </c>
      <c r="K237" s="26" t="e">
        <f t="shared" si="43"/>
        <v>#DIV/0!</v>
      </c>
      <c r="M237" s="2"/>
    </row>
    <row r="238" spans="2:13" ht="20.100000000000001" customHeight="1">
      <c r="B238" s="22" t="s">
        <v>1215</v>
      </c>
      <c r="C238" s="22" t="s">
        <v>511</v>
      </c>
      <c r="D238" s="22" t="s">
        <v>3</v>
      </c>
      <c r="E238" s="23" t="s">
        <v>512</v>
      </c>
      <c r="F238" s="49" t="s">
        <v>28</v>
      </c>
      <c r="G238" s="24">
        <v>37</v>
      </c>
      <c r="H238" s="25"/>
      <c r="I238" s="25">
        <f t="shared" si="41"/>
        <v>0</v>
      </c>
      <c r="J238" s="25">
        <f t="shared" si="42"/>
        <v>0</v>
      </c>
      <c r="K238" s="26" t="e">
        <f t="shared" si="43"/>
        <v>#DIV/0!</v>
      </c>
      <c r="M238" s="2"/>
    </row>
    <row r="239" spans="2:13" ht="20.100000000000001" customHeight="1">
      <c r="B239" s="22" t="s">
        <v>1216</v>
      </c>
      <c r="C239" s="22" t="s">
        <v>513</v>
      </c>
      <c r="D239" s="22" t="s">
        <v>3</v>
      </c>
      <c r="E239" s="23" t="s">
        <v>514</v>
      </c>
      <c r="F239" s="49" t="s">
        <v>28</v>
      </c>
      <c r="G239" s="24">
        <v>1</v>
      </c>
      <c r="H239" s="25"/>
      <c r="I239" s="25">
        <f t="shared" si="41"/>
        <v>0</v>
      </c>
      <c r="J239" s="25">
        <f t="shared" si="42"/>
        <v>0</v>
      </c>
      <c r="K239" s="26" t="e">
        <f t="shared" si="43"/>
        <v>#DIV/0!</v>
      </c>
      <c r="M239" s="2"/>
    </row>
    <row r="240" spans="2:13" ht="20.100000000000001" customHeight="1">
      <c r="B240" s="22" t="s">
        <v>1217</v>
      </c>
      <c r="C240" s="22" t="s">
        <v>515</v>
      </c>
      <c r="D240" s="22" t="s">
        <v>3</v>
      </c>
      <c r="E240" s="23" t="s">
        <v>516</v>
      </c>
      <c r="F240" s="49" t="s">
        <v>28</v>
      </c>
      <c r="G240" s="24">
        <v>13</v>
      </c>
      <c r="H240" s="25"/>
      <c r="I240" s="25">
        <f t="shared" si="41"/>
        <v>0</v>
      </c>
      <c r="J240" s="25">
        <f t="shared" si="42"/>
        <v>0</v>
      </c>
      <c r="K240" s="26" t="e">
        <f t="shared" si="43"/>
        <v>#DIV/0!</v>
      </c>
      <c r="M240" s="2"/>
    </row>
    <row r="241" spans="2:13" ht="20.100000000000001" customHeight="1">
      <c r="B241" s="22" t="s">
        <v>1218</v>
      </c>
      <c r="C241" s="22" t="s">
        <v>517</v>
      </c>
      <c r="D241" s="22" t="s">
        <v>3</v>
      </c>
      <c r="E241" s="23" t="s">
        <v>518</v>
      </c>
      <c r="F241" s="49" t="s">
        <v>28</v>
      </c>
      <c r="G241" s="24">
        <v>12</v>
      </c>
      <c r="H241" s="25"/>
      <c r="I241" s="25">
        <f t="shared" si="41"/>
        <v>0</v>
      </c>
      <c r="J241" s="25">
        <f t="shared" si="42"/>
        <v>0</v>
      </c>
      <c r="K241" s="26" t="e">
        <f t="shared" si="43"/>
        <v>#DIV/0!</v>
      </c>
      <c r="M241" s="2"/>
    </row>
    <row r="242" spans="2:13" ht="20.100000000000001" customHeight="1">
      <c r="B242" s="22" t="s">
        <v>1219</v>
      </c>
      <c r="C242" s="22" t="s">
        <v>519</v>
      </c>
      <c r="D242" s="22" t="s">
        <v>3</v>
      </c>
      <c r="E242" s="23" t="s">
        <v>520</v>
      </c>
      <c r="F242" s="49" t="s">
        <v>28</v>
      </c>
      <c r="G242" s="24">
        <v>3</v>
      </c>
      <c r="H242" s="25"/>
      <c r="I242" s="25">
        <f t="shared" si="41"/>
        <v>0</v>
      </c>
      <c r="J242" s="25">
        <f t="shared" si="42"/>
        <v>0</v>
      </c>
      <c r="K242" s="26" t="e">
        <f t="shared" si="43"/>
        <v>#DIV/0!</v>
      </c>
      <c r="M242" s="2"/>
    </row>
    <row r="243" spans="2:13" ht="20.100000000000001" customHeight="1">
      <c r="B243" s="22" t="s">
        <v>1220</v>
      </c>
      <c r="C243" s="22" t="s">
        <v>519</v>
      </c>
      <c r="D243" s="22" t="s">
        <v>3</v>
      </c>
      <c r="E243" s="23" t="s">
        <v>521</v>
      </c>
      <c r="F243" s="49" t="s">
        <v>28</v>
      </c>
      <c r="G243" s="24">
        <v>9</v>
      </c>
      <c r="H243" s="25"/>
      <c r="I243" s="25">
        <f t="shared" si="41"/>
        <v>0</v>
      </c>
      <c r="J243" s="25">
        <f t="shared" si="42"/>
        <v>0</v>
      </c>
      <c r="K243" s="26" t="e">
        <f t="shared" si="43"/>
        <v>#DIV/0!</v>
      </c>
      <c r="M243" s="2"/>
    </row>
    <row r="244" spans="2:13" ht="20.100000000000001" customHeight="1">
      <c r="B244" s="22" t="s">
        <v>1221</v>
      </c>
      <c r="C244" s="22" t="s">
        <v>522</v>
      </c>
      <c r="D244" s="22" t="s">
        <v>3</v>
      </c>
      <c r="E244" s="23" t="s">
        <v>523</v>
      </c>
      <c r="F244" s="49" t="s">
        <v>28</v>
      </c>
      <c r="G244" s="24">
        <v>2</v>
      </c>
      <c r="H244" s="25"/>
      <c r="I244" s="25">
        <f t="shared" si="41"/>
        <v>0</v>
      </c>
      <c r="J244" s="25">
        <f t="shared" si="42"/>
        <v>0</v>
      </c>
      <c r="K244" s="26" t="e">
        <f t="shared" si="43"/>
        <v>#DIV/0!</v>
      </c>
      <c r="M244" s="2"/>
    </row>
    <row r="245" spans="2:13" ht="20.100000000000001" customHeight="1">
      <c r="B245" s="22" t="s">
        <v>1222</v>
      </c>
      <c r="C245" s="22" t="s">
        <v>524</v>
      </c>
      <c r="D245" s="22" t="s">
        <v>3</v>
      </c>
      <c r="E245" s="23" t="s">
        <v>525</v>
      </c>
      <c r="F245" s="49" t="s">
        <v>28</v>
      </c>
      <c r="G245" s="24">
        <v>3</v>
      </c>
      <c r="H245" s="25"/>
      <c r="I245" s="25">
        <f t="shared" si="41"/>
        <v>0</v>
      </c>
      <c r="J245" s="25">
        <f t="shared" si="42"/>
        <v>0</v>
      </c>
      <c r="K245" s="26" t="e">
        <f t="shared" si="43"/>
        <v>#DIV/0!</v>
      </c>
      <c r="M245" s="2"/>
    </row>
    <row r="246" spans="2:13" ht="20.100000000000001" customHeight="1">
      <c r="B246" s="22" t="s">
        <v>1223</v>
      </c>
      <c r="C246" s="22" t="s">
        <v>56</v>
      </c>
      <c r="D246" s="22" t="s">
        <v>3</v>
      </c>
      <c r="E246" s="23" t="s">
        <v>526</v>
      </c>
      <c r="F246" s="49" t="s">
        <v>28</v>
      </c>
      <c r="G246" s="24">
        <v>28</v>
      </c>
      <c r="H246" s="25"/>
      <c r="I246" s="25">
        <f t="shared" si="41"/>
        <v>0</v>
      </c>
      <c r="J246" s="25">
        <f t="shared" si="42"/>
        <v>0</v>
      </c>
      <c r="K246" s="26" t="e">
        <f t="shared" si="43"/>
        <v>#DIV/0!</v>
      </c>
      <c r="M246" s="2"/>
    </row>
    <row r="247" spans="2:13" ht="20.100000000000001" customHeight="1">
      <c r="B247" s="22" t="s">
        <v>1224</v>
      </c>
      <c r="C247" s="22" t="s">
        <v>527</v>
      </c>
      <c r="D247" s="22" t="s">
        <v>3</v>
      </c>
      <c r="E247" s="23" t="s">
        <v>528</v>
      </c>
      <c r="F247" s="49" t="s">
        <v>28</v>
      </c>
      <c r="G247" s="24">
        <v>1</v>
      </c>
      <c r="H247" s="25"/>
      <c r="I247" s="25">
        <f t="shared" si="41"/>
        <v>0</v>
      </c>
      <c r="J247" s="25">
        <f t="shared" si="42"/>
        <v>0</v>
      </c>
      <c r="K247" s="26" t="e">
        <f t="shared" si="43"/>
        <v>#DIV/0!</v>
      </c>
      <c r="M247" s="2"/>
    </row>
    <row r="248" spans="2:13" ht="20.100000000000001" customHeight="1">
      <c r="B248" s="22" t="s">
        <v>1225</v>
      </c>
      <c r="C248" s="22" t="s">
        <v>529</v>
      </c>
      <c r="D248" s="22" t="s">
        <v>3</v>
      </c>
      <c r="E248" s="23" t="s">
        <v>530</v>
      </c>
      <c r="F248" s="49" t="s">
        <v>28</v>
      </c>
      <c r="G248" s="24">
        <v>11</v>
      </c>
      <c r="H248" s="25"/>
      <c r="I248" s="25">
        <f t="shared" si="41"/>
        <v>0</v>
      </c>
      <c r="J248" s="25">
        <f t="shared" si="42"/>
        <v>0</v>
      </c>
      <c r="K248" s="26" t="e">
        <f t="shared" si="43"/>
        <v>#DIV/0!</v>
      </c>
      <c r="M248" s="2"/>
    </row>
    <row r="249" spans="2:13" ht="20.100000000000001" customHeight="1">
      <c r="B249" s="22" t="s">
        <v>1226</v>
      </c>
      <c r="C249" s="22" t="s">
        <v>529</v>
      </c>
      <c r="D249" s="22" t="s">
        <v>3</v>
      </c>
      <c r="E249" s="23" t="s">
        <v>531</v>
      </c>
      <c r="F249" s="49" t="s">
        <v>28</v>
      </c>
      <c r="G249" s="24">
        <v>5</v>
      </c>
      <c r="H249" s="25"/>
      <c r="I249" s="25">
        <f t="shared" si="41"/>
        <v>0</v>
      </c>
      <c r="J249" s="25">
        <f t="shared" si="42"/>
        <v>0</v>
      </c>
      <c r="K249" s="26" t="e">
        <f t="shared" si="43"/>
        <v>#DIV/0!</v>
      </c>
      <c r="M249" s="2"/>
    </row>
    <row r="250" spans="2:13" ht="20.100000000000001" customHeight="1">
      <c r="B250" s="22" t="s">
        <v>1227</v>
      </c>
      <c r="C250" s="22" t="s">
        <v>57</v>
      </c>
      <c r="D250" s="22" t="s">
        <v>3</v>
      </c>
      <c r="E250" s="23" t="s">
        <v>532</v>
      </c>
      <c r="F250" s="49" t="s">
        <v>28</v>
      </c>
      <c r="G250" s="24">
        <v>5</v>
      </c>
      <c r="H250" s="25"/>
      <c r="I250" s="25">
        <f t="shared" si="41"/>
        <v>0</v>
      </c>
      <c r="J250" s="25">
        <f t="shared" si="42"/>
        <v>0</v>
      </c>
      <c r="K250" s="26" t="e">
        <f t="shared" si="43"/>
        <v>#DIV/0!</v>
      </c>
      <c r="M250" s="2"/>
    </row>
    <row r="251" spans="2:13" ht="20.100000000000001" customHeight="1">
      <c r="B251" s="22" t="s">
        <v>1228</v>
      </c>
      <c r="C251" s="22" t="s">
        <v>57</v>
      </c>
      <c r="D251" s="22" t="s">
        <v>3</v>
      </c>
      <c r="E251" s="23" t="s">
        <v>533</v>
      </c>
      <c r="F251" s="49" t="s">
        <v>28</v>
      </c>
      <c r="G251" s="24">
        <v>2</v>
      </c>
      <c r="H251" s="25"/>
      <c r="I251" s="25">
        <f t="shared" si="41"/>
        <v>0</v>
      </c>
      <c r="J251" s="25">
        <f t="shared" si="42"/>
        <v>0</v>
      </c>
      <c r="K251" s="26" t="e">
        <f t="shared" si="43"/>
        <v>#DIV/0!</v>
      </c>
      <c r="M251" s="2"/>
    </row>
    <row r="252" spans="2:13" ht="20.100000000000001" customHeight="1">
      <c r="B252" s="22" t="s">
        <v>1229</v>
      </c>
      <c r="C252" s="22" t="s">
        <v>534</v>
      </c>
      <c r="D252" s="22" t="s">
        <v>3</v>
      </c>
      <c r="E252" s="23" t="s">
        <v>535</v>
      </c>
      <c r="F252" s="49" t="s">
        <v>28</v>
      </c>
      <c r="G252" s="24">
        <v>20</v>
      </c>
      <c r="H252" s="25"/>
      <c r="I252" s="25">
        <f t="shared" si="41"/>
        <v>0</v>
      </c>
      <c r="J252" s="25">
        <f t="shared" si="42"/>
        <v>0</v>
      </c>
      <c r="K252" s="26" t="e">
        <f t="shared" si="43"/>
        <v>#DIV/0!</v>
      </c>
      <c r="M252" s="2"/>
    </row>
    <row r="253" spans="2:13" ht="20.100000000000001" customHeight="1">
      <c r="B253" s="22" t="s">
        <v>1230</v>
      </c>
      <c r="C253" s="22" t="s">
        <v>536</v>
      </c>
      <c r="D253" s="22" t="s">
        <v>3</v>
      </c>
      <c r="E253" s="23" t="s">
        <v>537</v>
      </c>
      <c r="F253" s="49" t="s">
        <v>28</v>
      </c>
      <c r="G253" s="24">
        <v>3</v>
      </c>
      <c r="H253" s="25"/>
      <c r="I253" s="25">
        <f t="shared" si="41"/>
        <v>0</v>
      </c>
      <c r="J253" s="25">
        <f t="shared" si="42"/>
        <v>0</v>
      </c>
      <c r="K253" s="26" t="e">
        <f t="shared" si="43"/>
        <v>#DIV/0!</v>
      </c>
      <c r="M253" s="2"/>
    </row>
    <row r="254" spans="2:13" ht="20.100000000000001" customHeight="1">
      <c r="B254" s="22" t="s">
        <v>1231</v>
      </c>
      <c r="C254" s="22" t="s">
        <v>534</v>
      </c>
      <c r="D254" s="22" t="s">
        <v>3</v>
      </c>
      <c r="E254" s="23" t="s">
        <v>538</v>
      </c>
      <c r="F254" s="49" t="s">
        <v>28</v>
      </c>
      <c r="G254" s="24">
        <v>1</v>
      </c>
      <c r="H254" s="25"/>
      <c r="I254" s="25">
        <f t="shared" ref="I254:I269" si="44">H254*$K$3</f>
        <v>0</v>
      </c>
      <c r="J254" s="25">
        <f t="shared" ref="J254:J269" si="45">G254*I254</f>
        <v>0</v>
      </c>
      <c r="K254" s="26" t="e">
        <f t="shared" ref="K254:K269" si="46">J254/$K$576</f>
        <v>#DIV/0!</v>
      </c>
      <c r="M254" s="2"/>
    </row>
    <row r="255" spans="2:13" ht="20.100000000000001" customHeight="1">
      <c r="B255" s="22" t="s">
        <v>1232</v>
      </c>
      <c r="C255" s="22" t="s">
        <v>62</v>
      </c>
      <c r="D255" s="22" t="s">
        <v>26</v>
      </c>
      <c r="E255" s="23" t="s">
        <v>539</v>
      </c>
      <c r="F255" s="49" t="s">
        <v>28</v>
      </c>
      <c r="G255" s="24">
        <v>26</v>
      </c>
      <c r="H255" s="25"/>
      <c r="I255" s="25">
        <f t="shared" si="44"/>
        <v>0</v>
      </c>
      <c r="J255" s="25">
        <f t="shared" si="45"/>
        <v>0</v>
      </c>
      <c r="K255" s="26" t="e">
        <f t="shared" si="46"/>
        <v>#DIV/0!</v>
      </c>
      <c r="M255" s="2"/>
    </row>
    <row r="256" spans="2:13" ht="20.100000000000001" customHeight="1">
      <c r="B256" s="22" t="s">
        <v>1233</v>
      </c>
      <c r="C256" s="22" t="s">
        <v>540</v>
      </c>
      <c r="D256" s="22" t="s">
        <v>27</v>
      </c>
      <c r="E256" s="23" t="s">
        <v>541</v>
      </c>
      <c r="F256" s="49" t="s">
        <v>28</v>
      </c>
      <c r="G256" s="24">
        <v>26</v>
      </c>
      <c r="H256" s="25"/>
      <c r="I256" s="25">
        <f t="shared" si="44"/>
        <v>0</v>
      </c>
      <c r="J256" s="25">
        <f t="shared" si="45"/>
        <v>0</v>
      </c>
      <c r="K256" s="26" t="e">
        <f t="shared" si="46"/>
        <v>#DIV/0!</v>
      </c>
      <c r="M256" s="2"/>
    </row>
    <row r="257" spans="2:13" ht="20.100000000000001" customHeight="1">
      <c r="B257" s="16" t="s">
        <v>140</v>
      </c>
      <c r="C257" s="16"/>
      <c r="D257" s="16"/>
      <c r="E257" s="17" t="s">
        <v>542</v>
      </c>
      <c r="F257" s="48"/>
      <c r="G257" s="18"/>
      <c r="H257" s="16"/>
      <c r="I257" s="19"/>
      <c r="J257" s="19">
        <f>SUM(J258:J269)</f>
        <v>0</v>
      </c>
      <c r="K257" s="20" t="e">
        <f>SUM(K258:K269)</f>
        <v>#DIV/0!</v>
      </c>
      <c r="M257" s="2"/>
    </row>
    <row r="258" spans="2:13" ht="20.100000000000001" customHeight="1">
      <c r="B258" s="22" t="s">
        <v>141</v>
      </c>
      <c r="C258" s="22" t="s">
        <v>543</v>
      </c>
      <c r="D258" s="22" t="s">
        <v>3</v>
      </c>
      <c r="E258" s="23" t="s">
        <v>544</v>
      </c>
      <c r="F258" s="49" t="s">
        <v>28</v>
      </c>
      <c r="G258" s="24">
        <v>1</v>
      </c>
      <c r="H258" s="25"/>
      <c r="I258" s="25">
        <f t="shared" si="44"/>
        <v>0</v>
      </c>
      <c r="J258" s="25">
        <f t="shared" si="45"/>
        <v>0</v>
      </c>
      <c r="K258" s="26" t="e">
        <f t="shared" si="46"/>
        <v>#DIV/0!</v>
      </c>
      <c r="M258" s="2"/>
    </row>
    <row r="259" spans="2:13" ht="20.100000000000001" customHeight="1">
      <c r="B259" s="22" t="s">
        <v>1234</v>
      </c>
      <c r="C259" s="22" t="s">
        <v>545</v>
      </c>
      <c r="D259" s="22" t="s">
        <v>3</v>
      </c>
      <c r="E259" s="23" t="s">
        <v>546</v>
      </c>
      <c r="F259" s="49" t="s">
        <v>28</v>
      </c>
      <c r="G259" s="24">
        <v>1</v>
      </c>
      <c r="H259" s="25"/>
      <c r="I259" s="25">
        <f t="shared" si="44"/>
        <v>0</v>
      </c>
      <c r="J259" s="25">
        <f t="shared" si="45"/>
        <v>0</v>
      </c>
      <c r="K259" s="26" t="e">
        <f t="shared" si="46"/>
        <v>#DIV/0!</v>
      </c>
      <c r="M259" s="2"/>
    </row>
    <row r="260" spans="2:13" ht="20.100000000000001" customHeight="1">
      <c r="B260" s="22" t="s">
        <v>1235</v>
      </c>
      <c r="C260" s="22" t="s">
        <v>547</v>
      </c>
      <c r="D260" s="22" t="s">
        <v>3</v>
      </c>
      <c r="E260" s="23" t="s">
        <v>548</v>
      </c>
      <c r="F260" s="49" t="s">
        <v>28</v>
      </c>
      <c r="G260" s="24">
        <v>1</v>
      </c>
      <c r="H260" s="25"/>
      <c r="I260" s="25">
        <f t="shared" si="44"/>
        <v>0</v>
      </c>
      <c r="J260" s="25">
        <f t="shared" si="45"/>
        <v>0</v>
      </c>
      <c r="K260" s="26" t="e">
        <f t="shared" si="46"/>
        <v>#DIV/0!</v>
      </c>
      <c r="M260" s="2"/>
    </row>
    <row r="261" spans="2:13" ht="20.100000000000001" customHeight="1">
      <c r="B261" s="22" t="s">
        <v>1236</v>
      </c>
      <c r="C261" s="22" t="s">
        <v>549</v>
      </c>
      <c r="D261" s="22" t="s">
        <v>3</v>
      </c>
      <c r="E261" s="23" t="s">
        <v>550</v>
      </c>
      <c r="F261" s="49" t="s">
        <v>28</v>
      </c>
      <c r="G261" s="24">
        <v>8</v>
      </c>
      <c r="H261" s="25"/>
      <c r="I261" s="25">
        <f t="shared" si="44"/>
        <v>0</v>
      </c>
      <c r="J261" s="25">
        <f t="shared" si="45"/>
        <v>0</v>
      </c>
      <c r="K261" s="26" t="e">
        <f t="shared" si="46"/>
        <v>#DIV/0!</v>
      </c>
      <c r="M261" s="2"/>
    </row>
    <row r="262" spans="2:13" ht="20.100000000000001" customHeight="1">
      <c r="B262" s="22" t="s">
        <v>1237</v>
      </c>
      <c r="C262" s="22" t="s">
        <v>551</v>
      </c>
      <c r="D262" s="22" t="s">
        <v>3</v>
      </c>
      <c r="E262" s="23" t="s">
        <v>552</v>
      </c>
      <c r="F262" s="49" t="s">
        <v>28</v>
      </c>
      <c r="G262" s="24">
        <v>2</v>
      </c>
      <c r="H262" s="25"/>
      <c r="I262" s="25">
        <f t="shared" si="44"/>
        <v>0</v>
      </c>
      <c r="J262" s="25">
        <f t="shared" si="45"/>
        <v>0</v>
      </c>
      <c r="K262" s="26" t="e">
        <f t="shared" si="46"/>
        <v>#DIV/0!</v>
      </c>
      <c r="M262" s="2"/>
    </row>
    <row r="263" spans="2:13" ht="20.100000000000001" customHeight="1">
      <c r="B263" s="22" t="s">
        <v>1238</v>
      </c>
      <c r="C263" s="22" t="s">
        <v>553</v>
      </c>
      <c r="D263" s="22" t="s">
        <v>3</v>
      </c>
      <c r="E263" s="23" t="s">
        <v>554</v>
      </c>
      <c r="F263" s="49" t="s">
        <v>28</v>
      </c>
      <c r="G263" s="24">
        <v>2</v>
      </c>
      <c r="H263" s="25"/>
      <c r="I263" s="25">
        <f t="shared" si="44"/>
        <v>0</v>
      </c>
      <c r="J263" s="25">
        <f t="shared" si="45"/>
        <v>0</v>
      </c>
      <c r="K263" s="26" t="e">
        <f t="shared" si="46"/>
        <v>#DIV/0!</v>
      </c>
      <c r="M263" s="2"/>
    </row>
    <row r="264" spans="2:13" ht="20.100000000000001" customHeight="1">
      <c r="B264" s="22" t="s">
        <v>1239</v>
      </c>
      <c r="C264" s="22" t="s">
        <v>555</v>
      </c>
      <c r="D264" s="22" t="s">
        <v>3</v>
      </c>
      <c r="E264" s="23" t="s">
        <v>556</v>
      </c>
      <c r="F264" s="49" t="s">
        <v>28</v>
      </c>
      <c r="G264" s="24">
        <v>2</v>
      </c>
      <c r="H264" s="25"/>
      <c r="I264" s="25">
        <f t="shared" si="44"/>
        <v>0</v>
      </c>
      <c r="J264" s="25">
        <f t="shared" si="45"/>
        <v>0</v>
      </c>
      <c r="K264" s="26" t="e">
        <f t="shared" si="46"/>
        <v>#DIV/0!</v>
      </c>
      <c r="M264" s="2"/>
    </row>
    <row r="265" spans="2:13" ht="20.100000000000001" customHeight="1">
      <c r="B265" s="22" t="s">
        <v>1240</v>
      </c>
      <c r="C265" s="22" t="s">
        <v>557</v>
      </c>
      <c r="D265" s="22" t="s">
        <v>3</v>
      </c>
      <c r="E265" s="23" t="s">
        <v>558</v>
      </c>
      <c r="F265" s="49" t="s">
        <v>28</v>
      </c>
      <c r="G265" s="24">
        <v>2</v>
      </c>
      <c r="H265" s="25"/>
      <c r="I265" s="25">
        <f t="shared" si="44"/>
        <v>0</v>
      </c>
      <c r="J265" s="25">
        <f t="shared" si="45"/>
        <v>0</v>
      </c>
      <c r="K265" s="26" t="e">
        <f t="shared" si="46"/>
        <v>#DIV/0!</v>
      </c>
    </row>
    <row r="266" spans="2:13" ht="20.100000000000001" customHeight="1">
      <c r="B266" s="22" t="s">
        <v>1241</v>
      </c>
      <c r="C266" s="22" t="s">
        <v>559</v>
      </c>
      <c r="D266" s="22" t="s">
        <v>3</v>
      </c>
      <c r="E266" s="23" t="s">
        <v>560</v>
      </c>
      <c r="F266" s="49" t="s">
        <v>28</v>
      </c>
      <c r="G266" s="24">
        <v>1</v>
      </c>
      <c r="H266" s="25"/>
      <c r="I266" s="25">
        <f t="shared" si="44"/>
        <v>0</v>
      </c>
      <c r="J266" s="25">
        <f t="shared" si="45"/>
        <v>0</v>
      </c>
      <c r="K266" s="26" t="e">
        <f t="shared" si="46"/>
        <v>#DIV/0!</v>
      </c>
    </row>
    <row r="267" spans="2:13" ht="20.100000000000001" customHeight="1">
      <c r="B267" s="22" t="s">
        <v>1242</v>
      </c>
      <c r="C267" s="22" t="s">
        <v>545</v>
      </c>
      <c r="D267" s="22" t="s">
        <v>3</v>
      </c>
      <c r="E267" s="23" t="s">
        <v>561</v>
      </c>
      <c r="F267" s="49" t="s">
        <v>28</v>
      </c>
      <c r="G267" s="24">
        <v>5</v>
      </c>
      <c r="H267" s="25"/>
      <c r="I267" s="25">
        <f t="shared" si="44"/>
        <v>0</v>
      </c>
      <c r="J267" s="25">
        <f t="shared" si="45"/>
        <v>0</v>
      </c>
      <c r="K267" s="26" t="e">
        <f t="shared" si="46"/>
        <v>#DIV/0!</v>
      </c>
    </row>
    <row r="268" spans="2:13" ht="20.100000000000001" customHeight="1">
      <c r="B268" s="22" t="s">
        <v>1243</v>
      </c>
      <c r="C268" s="22" t="s">
        <v>559</v>
      </c>
      <c r="D268" s="22" t="s">
        <v>3</v>
      </c>
      <c r="E268" s="23" t="s">
        <v>562</v>
      </c>
      <c r="F268" s="49" t="s">
        <v>28</v>
      </c>
      <c r="G268" s="24">
        <v>31</v>
      </c>
      <c r="H268" s="25"/>
      <c r="I268" s="25">
        <f t="shared" si="44"/>
        <v>0</v>
      </c>
      <c r="J268" s="25">
        <f t="shared" si="45"/>
        <v>0</v>
      </c>
      <c r="K268" s="26" t="e">
        <f t="shared" si="46"/>
        <v>#DIV/0!</v>
      </c>
    </row>
    <row r="269" spans="2:13" ht="20.100000000000001" customHeight="1">
      <c r="B269" s="22" t="s">
        <v>1244</v>
      </c>
      <c r="C269" s="22" t="s">
        <v>61</v>
      </c>
      <c r="D269" s="22" t="s">
        <v>3</v>
      </c>
      <c r="E269" s="23" t="s">
        <v>563</v>
      </c>
      <c r="F269" s="49" t="s">
        <v>28</v>
      </c>
      <c r="G269" s="24">
        <v>15</v>
      </c>
      <c r="H269" s="25"/>
      <c r="I269" s="25">
        <f t="shared" si="44"/>
        <v>0</v>
      </c>
      <c r="J269" s="25">
        <f t="shared" si="45"/>
        <v>0</v>
      </c>
      <c r="K269" s="26" t="e">
        <f t="shared" si="46"/>
        <v>#DIV/0!</v>
      </c>
    </row>
    <row r="270" spans="2:13" ht="20.100000000000001" customHeight="1">
      <c r="B270" s="16">
        <v>13</v>
      </c>
      <c r="C270" s="16"/>
      <c r="D270" s="16"/>
      <c r="E270" s="17" t="s">
        <v>564</v>
      </c>
      <c r="F270" s="48"/>
      <c r="G270" s="18"/>
      <c r="H270" s="16"/>
      <c r="I270" s="19"/>
      <c r="J270" s="19">
        <f>SUM(J271,J279)</f>
        <v>0</v>
      </c>
      <c r="K270" s="20" t="e">
        <f>SUM(K271,K279)</f>
        <v>#DIV/0!</v>
      </c>
    </row>
    <row r="271" spans="2:13" ht="20.100000000000001" customHeight="1">
      <c r="B271" s="16" t="s">
        <v>142</v>
      </c>
      <c r="C271" s="16"/>
      <c r="D271" s="16"/>
      <c r="E271" s="17" t="s">
        <v>565</v>
      </c>
      <c r="F271" s="48"/>
      <c r="G271" s="18"/>
      <c r="H271" s="16"/>
      <c r="I271" s="19"/>
      <c r="J271" s="19">
        <f>SUM(J272:J278)</f>
        <v>0</v>
      </c>
      <c r="K271" s="20" t="e">
        <f>SUM(K272:K278)</f>
        <v>#DIV/0!</v>
      </c>
    </row>
    <row r="272" spans="2:13" ht="20.100000000000001" customHeight="1">
      <c r="B272" s="22" t="s">
        <v>143</v>
      </c>
      <c r="C272" s="22" t="s">
        <v>566</v>
      </c>
      <c r="D272" s="22" t="s">
        <v>3</v>
      </c>
      <c r="E272" s="23" t="s">
        <v>567</v>
      </c>
      <c r="F272" s="49" t="s">
        <v>29</v>
      </c>
      <c r="G272" s="24">
        <v>237.27</v>
      </c>
      <c r="H272" s="25"/>
      <c r="I272" s="25">
        <f t="shared" ref="I272:I335" si="47">H272*$K$3</f>
        <v>0</v>
      </c>
      <c r="J272" s="25">
        <f t="shared" ref="J272:J278" si="48">G272*I272</f>
        <v>0</v>
      </c>
      <c r="K272" s="26" t="e">
        <f t="shared" ref="K272:K335" si="49">J272/$K$576</f>
        <v>#DIV/0!</v>
      </c>
    </row>
    <row r="273" spans="2:13" ht="20.100000000000001" customHeight="1">
      <c r="B273" s="22" t="s">
        <v>144</v>
      </c>
      <c r="C273" s="22" t="s">
        <v>568</v>
      </c>
      <c r="D273" s="22" t="s">
        <v>3</v>
      </c>
      <c r="E273" s="23" t="s">
        <v>569</v>
      </c>
      <c r="F273" s="49" t="s">
        <v>29</v>
      </c>
      <c r="G273" s="24">
        <v>107.14</v>
      </c>
      <c r="H273" s="25"/>
      <c r="I273" s="25">
        <f t="shared" si="47"/>
        <v>0</v>
      </c>
      <c r="J273" s="25">
        <f t="shared" si="48"/>
        <v>0</v>
      </c>
      <c r="K273" s="26" t="e">
        <f t="shared" si="49"/>
        <v>#DIV/0!</v>
      </c>
    </row>
    <row r="274" spans="2:13" ht="20.100000000000001" customHeight="1">
      <c r="B274" s="22" t="s">
        <v>145</v>
      </c>
      <c r="C274" s="22" t="s">
        <v>570</v>
      </c>
      <c r="D274" s="22" t="s">
        <v>3</v>
      </c>
      <c r="E274" s="23" t="s">
        <v>571</v>
      </c>
      <c r="F274" s="49" t="s">
        <v>28</v>
      </c>
      <c r="G274" s="24">
        <v>52</v>
      </c>
      <c r="H274" s="25"/>
      <c r="I274" s="25">
        <f t="shared" si="47"/>
        <v>0</v>
      </c>
      <c r="J274" s="25">
        <f t="shared" si="48"/>
        <v>0</v>
      </c>
      <c r="K274" s="26" t="e">
        <f t="shared" si="49"/>
        <v>#DIV/0!</v>
      </c>
    </row>
    <row r="275" spans="2:13" ht="20.100000000000001" customHeight="1">
      <c r="B275" s="22" t="s">
        <v>146</v>
      </c>
      <c r="C275" s="22" t="s">
        <v>572</v>
      </c>
      <c r="D275" s="22" t="s">
        <v>3</v>
      </c>
      <c r="E275" s="23" t="s">
        <v>573</v>
      </c>
      <c r="F275" s="49" t="s">
        <v>28</v>
      </c>
      <c r="G275" s="24">
        <v>26</v>
      </c>
      <c r="H275" s="25"/>
      <c r="I275" s="25">
        <f t="shared" si="47"/>
        <v>0</v>
      </c>
      <c r="J275" s="25">
        <f t="shared" si="48"/>
        <v>0</v>
      </c>
      <c r="K275" s="26" t="e">
        <f t="shared" si="49"/>
        <v>#DIV/0!</v>
      </c>
    </row>
    <row r="276" spans="2:13" ht="20.100000000000001" customHeight="1">
      <c r="B276" s="22" t="s">
        <v>147</v>
      </c>
      <c r="C276" s="22" t="s">
        <v>574</v>
      </c>
      <c r="D276" s="22" t="s">
        <v>3</v>
      </c>
      <c r="E276" s="23" t="s">
        <v>575</v>
      </c>
      <c r="F276" s="49" t="s">
        <v>28</v>
      </c>
      <c r="G276" s="24">
        <v>4</v>
      </c>
      <c r="H276" s="25"/>
      <c r="I276" s="25">
        <f t="shared" si="47"/>
        <v>0</v>
      </c>
      <c r="J276" s="25">
        <f t="shared" si="48"/>
        <v>0</v>
      </c>
      <c r="K276" s="26" t="e">
        <f t="shared" si="49"/>
        <v>#DIV/0!</v>
      </c>
    </row>
    <row r="277" spans="2:13" s="15" customFormat="1" ht="20.100000000000001" customHeight="1">
      <c r="B277" s="22" t="s">
        <v>148</v>
      </c>
      <c r="C277" s="22" t="s">
        <v>576</v>
      </c>
      <c r="D277" s="22" t="s">
        <v>3</v>
      </c>
      <c r="E277" s="23" t="s">
        <v>577</v>
      </c>
      <c r="F277" s="49" t="s">
        <v>28</v>
      </c>
      <c r="G277" s="24">
        <v>4</v>
      </c>
      <c r="H277" s="25"/>
      <c r="I277" s="25">
        <f t="shared" si="47"/>
        <v>0</v>
      </c>
      <c r="J277" s="25">
        <f t="shared" si="48"/>
        <v>0</v>
      </c>
      <c r="K277" s="26" t="e">
        <f t="shared" si="49"/>
        <v>#DIV/0!</v>
      </c>
      <c r="M277" s="21"/>
    </row>
    <row r="278" spans="2:13" ht="20.100000000000001" customHeight="1">
      <c r="B278" s="22" t="s">
        <v>149</v>
      </c>
      <c r="C278" s="22" t="s">
        <v>578</v>
      </c>
      <c r="D278" s="22" t="s">
        <v>3</v>
      </c>
      <c r="E278" s="23" t="s">
        <v>579</v>
      </c>
      <c r="F278" s="49" t="s">
        <v>28</v>
      </c>
      <c r="G278" s="24">
        <v>6</v>
      </c>
      <c r="H278" s="25"/>
      <c r="I278" s="25">
        <f t="shared" si="47"/>
        <v>0</v>
      </c>
      <c r="J278" s="25">
        <f t="shared" si="48"/>
        <v>0</v>
      </c>
      <c r="K278" s="26" t="e">
        <f t="shared" si="49"/>
        <v>#DIV/0!</v>
      </c>
    </row>
    <row r="279" spans="2:13" ht="20.100000000000001" customHeight="1">
      <c r="B279" s="16" t="s">
        <v>150</v>
      </c>
      <c r="C279" s="16"/>
      <c r="D279" s="16"/>
      <c r="E279" s="17" t="s">
        <v>580</v>
      </c>
      <c r="F279" s="48"/>
      <c r="G279" s="18"/>
      <c r="H279" s="16"/>
      <c r="I279" s="19"/>
      <c r="J279" s="19">
        <f>SUM(J280:J281)</f>
        <v>0</v>
      </c>
      <c r="K279" s="20" t="e">
        <f>SUM(K280:K281)</f>
        <v>#DIV/0!</v>
      </c>
    </row>
    <row r="280" spans="2:13" ht="20.100000000000001" customHeight="1">
      <c r="B280" s="22" t="s">
        <v>151</v>
      </c>
      <c r="C280" s="22" t="s">
        <v>581</v>
      </c>
      <c r="D280" s="22" t="s">
        <v>27</v>
      </c>
      <c r="E280" s="23" t="s">
        <v>89</v>
      </c>
      <c r="F280" s="49" t="s">
        <v>28</v>
      </c>
      <c r="G280" s="24">
        <v>24</v>
      </c>
      <c r="H280" s="25"/>
      <c r="I280" s="25">
        <f t="shared" si="47"/>
        <v>0</v>
      </c>
      <c r="J280" s="25">
        <f t="shared" ref="J280:J281" si="50">G280*I280</f>
        <v>0</v>
      </c>
      <c r="K280" s="26" t="e">
        <f t="shared" si="49"/>
        <v>#DIV/0!</v>
      </c>
    </row>
    <row r="281" spans="2:13" s="15" customFormat="1" ht="20.100000000000001" customHeight="1">
      <c r="B281" s="22" t="s">
        <v>152</v>
      </c>
      <c r="C281" s="22" t="s">
        <v>582</v>
      </c>
      <c r="D281" s="22" t="s">
        <v>3</v>
      </c>
      <c r="E281" s="23" t="s">
        <v>583</v>
      </c>
      <c r="F281" s="49" t="s">
        <v>28</v>
      </c>
      <c r="G281" s="24">
        <v>20</v>
      </c>
      <c r="H281" s="25"/>
      <c r="I281" s="25">
        <f t="shared" si="47"/>
        <v>0</v>
      </c>
      <c r="J281" s="25">
        <f t="shared" si="50"/>
        <v>0</v>
      </c>
      <c r="K281" s="26" t="e">
        <f t="shared" si="49"/>
        <v>#DIV/0!</v>
      </c>
      <c r="M281" s="21"/>
    </row>
    <row r="282" spans="2:13" ht="20.100000000000001" customHeight="1">
      <c r="B282" s="16">
        <v>14</v>
      </c>
      <c r="C282" s="16"/>
      <c r="D282" s="16"/>
      <c r="E282" s="17" t="s">
        <v>584</v>
      </c>
      <c r="F282" s="48"/>
      <c r="G282" s="18"/>
      <c r="H282" s="16"/>
      <c r="I282" s="19"/>
      <c r="J282" s="19">
        <f>SUM(J283:J322)</f>
        <v>0</v>
      </c>
      <c r="K282" s="20" t="e">
        <f>SUM(K283:K322)</f>
        <v>#DIV/0!</v>
      </c>
    </row>
    <row r="283" spans="2:13" ht="20.100000000000001" customHeight="1">
      <c r="B283" s="22" t="s">
        <v>153</v>
      </c>
      <c r="C283" s="22" t="s">
        <v>442</v>
      </c>
      <c r="D283" s="22" t="s">
        <v>3</v>
      </c>
      <c r="E283" s="23" t="s">
        <v>585</v>
      </c>
      <c r="F283" s="49" t="s">
        <v>29</v>
      </c>
      <c r="G283" s="24">
        <v>213.06</v>
      </c>
      <c r="H283" s="25"/>
      <c r="I283" s="25">
        <f t="shared" si="47"/>
        <v>0</v>
      </c>
      <c r="J283" s="25">
        <f t="shared" ref="J283:J293" si="51">G283*I283</f>
        <v>0</v>
      </c>
      <c r="K283" s="26" t="e">
        <f t="shared" si="49"/>
        <v>#DIV/0!</v>
      </c>
    </row>
    <row r="284" spans="2:13" ht="20.100000000000001" customHeight="1">
      <c r="B284" s="22" t="s">
        <v>154</v>
      </c>
      <c r="C284" s="22" t="s">
        <v>586</v>
      </c>
      <c r="D284" s="22" t="s">
        <v>3</v>
      </c>
      <c r="E284" s="23" t="s">
        <v>587</v>
      </c>
      <c r="F284" s="49" t="s">
        <v>29</v>
      </c>
      <c r="G284" s="24">
        <v>125.81</v>
      </c>
      <c r="H284" s="25"/>
      <c r="I284" s="25">
        <f t="shared" si="47"/>
        <v>0</v>
      </c>
      <c r="J284" s="25">
        <f t="shared" si="51"/>
        <v>0</v>
      </c>
      <c r="K284" s="26" t="e">
        <f t="shared" si="49"/>
        <v>#DIV/0!</v>
      </c>
    </row>
    <row r="285" spans="2:13" ht="20.100000000000001" customHeight="1">
      <c r="B285" s="22" t="s">
        <v>155</v>
      </c>
      <c r="C285" s="22" t="s">
        <v>588</v>
      </c>
      <c r="D285" s="22" t="s">
        <v>3</v>
      </c>
      <c r="E285" s="23" t="s">
        <v>589</v>
      </c>
      <c r="F285" s="49" t="s">
        <v>29</v>
      </c>
      <c r="G285" s="24">
        <v>136.81</v>
      </c>
      <c r="H285" s="25"/>
      <c r="I285" s="25">
        <f t="shared" si="47"/>
        <v>0</v>
      </c>
      <c r="J285" s="25">
        <f t="shared" si="51"/>
        <v>0</v>
      </c>
      <c r="K285" s="26" t="e">
        <f t="shared" si="49"/>
        <v>#DIV/0!</v>
      </c>
    </row>
    <row r="286" spans="2:13" ht="20.100000000000001" customHeight="1">
      <c r="B286" s="22" t="s">
        <v>156</v>
      </c>
      <c r="C286" s="22" t="s">
        <v>590</v>
      </c>
      <c r="D286" s="22" t="s">
        <v>3</v>
      </c>
      <c r="E286" s="23" t="s">
        <v>591</v>
      </c>
      <c r="F286" s="49" t="s">
        <v>29</v>
      </c>
      <c r="G286" s="24">
        <v>92.42</v>
      </c>
      <c r="H286" s="25"/>
      <c r="I286" s="25">
        <f t="shared" si="47"/>
        <v>0</v>
      </c>
      <c r="J286" s="25">
        <f t="shared" si="51"/>
        <v>0</v>
      </c>
      <c r="K286" s="26" t="e">
        <f t="shared" si="49"/>
        <v>#DIV/0!</v>
      </c>
    </row>
    <row r="287" spans="2:13" ht="20.100000000000001" customHeight="1">
      <c r="B287" s="22" t="s">
        <v>1245</v>
      </c>
      <c r="C287" s="22" t="s">
        <v>568</v>
      </c>
      <c r="D287" s="22" t="s">
        <v>3</v>
      </c>
      <c r="E287" s="23" t="s">
        <v>592</v>
      </c>
      <c r="F287" s="49" t="s">
        <v>29</v>
      </c>
      <c r="G287" s="24">
        <v>37.6</v>
      </c>
      <c r="H287" s="25"/>
      <c r="I287" s="25">
        <f t="shared" si="47"/>
        <v>0</v>
      </c>
      <c r="J287" s="25">
        <f t="shared" si="51"/>
        <v>0</v>
      </c>
      <c r="K287" s="26" t="e">
        <f t="shared" si="49"/>
        <v>#DIV/0!</v>
      </c>
    </row>
    <row r="288" spans="2:13" ht="20.100000000000001" customHeight="1">
      <c r="B288" s="22" t="s">
        <v>1246</v>
      </c>
      <c r="C288" s="22" t="s">
        <v>593</v>
      </c>
      <c r="D288" s="22" t="s">
        <v>3</v>
      </c>
      <c r="E288" s="23" t="s">
        <v>594</v>
      </c>
      <c r="F288" s="49" t="s">
        <v>28</v>
      </c>
      <c r="G288" s="24">
        <v>37</v>
      </c>
      <c r="H288" s="25"/>
      <c r="I288" s="25">
        <f t="shared" si="47"/>
        <v>0</v>
      </c>
      <c r="J288" s="25">
        <f t="shared" si="51"/>
        <v>0</v>
      </c>
      <c r="K288" s="26" t="e">
        <f t="shared" si="49"/>
        <v>#DIV/0!</v>
      </c>
    </row>
    <row r="289" spans="2:13" ht="20.100000000000001" customHeight="1">
      <c r="B289" s="22" t="s">
        <v>1247</v>
      </c>
      <c r="C289" s="22" t="s">
        <v>595</v>
      </c>
      <c r="D289" s="22" t="s">
        <v>3</v>
      </c>
      <c r="E289" s="23" t="s">
        <v>596</v>
      </c>
      <c r="F289" s="49" t="s">
        <v>28</v>
      </c>
      <c r="G289" s="24">
        <v>97</v>
      </c>
      <c r="H289" s="25"/>
      <c r="I289" s="25">
        <f t="shared" si="47"/>
        <v>0</v>
      </c>
      <c r="J289" s="25">
        <f t="shared" si="51"/>
        <v>0</v>
      </c>
      <c r="K289" s="26" t="e">
        <f t="shared" si="49"/>
        <v>#DIV/0!</v>
      </c>
    </row>
    <row r="290" spans="2:13" ht="20.100000000000001" customHeight="1">
      <c r="B290" s="22" t="s">
        <v>1248</v>
      </c>
      <c r="C290" s="22" t="s">
        <v>597</v>
      </c>
      <c r="D290" s="22" t="s">
        <v>3</v>
      </c>
      <c r="E290" s="23" t="s">
        <v>598</v>
      </c>
      <c r="F290" s="49" t="s">
        <v>28</v>
      </c>
      <c r="G290" s="24">
        <v>23</v>
      </c>
      <c r="H290" s="25"/>
      <c r="I290" s="25">
        <f t="shared" si="47"/>
        <v>0</v>
      </c>
      <c r="J290" s="25">
        <f t="shared" si="51"/>
        <v>0</v>
      </c>
      <c r="K290" s="26" t="e">
        <f t="shared" si="49"/>
        <v>#DIV/0!</v>
      </c>
    </row>
    <row r="291" spans="2:13" ht="20.100000000000001" customHeight="1">
      <c r="B291" s="22" t="s">
        <v>1249</v>
      </c>
      <c r="C291" s="22" t="s">
        <v>572</v>
      </c>
      <c r="D291" s="22" t="s">
        <v>3</v>
      </c>
      <c r="E291" s="23" t="s">
        <v>599</v>
      </c>
      <c r="F291" s="49" t="s">
        <v>28</v>
      </c>
      <c r="G291" s="24">
        <v>7</v>
      </c>
      <c r="H291" s="25"/>
      <c r="I291" s="25">
        <f t="shared" si="47"/>
        <v>0</v>
      </c>
      <c r="J291" s="25">
        <f t="shared" si="51"/>
        <v>0</v>
      </c>
      <c r="K291" s="26" t="e">
        <f t="shared" si="49"/>
        <v>#DIV/0!</v>
      </c>
    </row>
    <row r="292" spans="2:13" ht="20.100000000000001" customHeight="1">
      <c r="B292" s="22" t="s">
        <v>1250</v>
      </c>
      <c r="C292" s="22" t="s">
        <v>600</v>
      </c>
      <c r="D292" s="22" t="s">
        <v>3</v>
      </c>
      <c r="E292" s="23" t="s">
        <v>601</v>
      </c>
      <c r="F292" s="49" t="s">
        <v>28</v>
      </c>
      <c r="G292" s="24">
        <v>4</v>
      </c>
      <c r="H292" s="25"/>
      <c r="I292" s="25">
        <f t="shared" si="47"/>
        <v>0</v>
      </c>
      <c r="J292" s="25">
        <f t="shared" si="51"/>
        <v>0</v>
      </c>
      <c r="K292" s="26" t="e">
        <f t="shared" si="49"/>
        <v>#DIV/0!</v>
      </c>
    </row>
    <row r="293" spans="2:13" ht="20.100000000000001" customHeight="1">
      <c r="B293" s="22" t="s">
        <v>1251</v>
      </c>
      <c r="C293" s="22" t="s">
        <v>602</v>
      </c>
      <c r="D293" s="22" t="s">
        <v>3</v>
      </c>
      <c r="E293" s="23" t="s">
        <v>603</v>
      </c>
      <c r="F293" s="49" t="s">
        <v>28</v>
      </c>
      <c r="G293" s="24">
        <v>62</v>
      </c>
      <c r="H293" s="25"/>
      <c r="I293" s="25">
        <f t="shared" si="47"/>
        <v>0</v>
      </c>
      <c r="J293" s="25">
        <f t="shared" si="51"/>
        <v>0</v>
      </c>
      <c r="K293" s="26" t="e">
        <f t="shared" si="49"/>
        <v>#DIV/0!</v>
      </c>
    </row>
    <row r="294" spans="2:13" ht="20.100000000000001" customHeight="1">
      <c r="B294" s="22" t="s">
        <v>1252</v>
      </c>
      <c r="C294" s="22" t="s">
        <v>604</v>
      </c>
      <c r="D294" s="22" t="s">
        <v>3</v>
      </c>
      <c r="E294" s="23" t="s">
        <v>605</v>
      </c>
      <c r="F294" s="49" t="s">
        <v>28</v>
      </c>
      <c r="G294" s="24">
        <v>49</v>
      </c>
      <c r="H294" s="25"/>
      <c r="I294" s="25">
        <f t="shared" si="47"/>
        <v>0</v>
      </c>
      <c r="J294" s="25">
        <f>G294*I294</f>
        <v>0</v>
      </c>
      <c r="K294" s="26" t="e">
        <f t="shared" si="49"/>
        <v>#DIV/0!</v>
      </c>
    </row>
    <row r="295" spans="2:13" ht="20.100000000000001" customHeight="1">
      <c r="B295" s="22" t="s">
        <v>1253</v>
      </c>
      <c r="C295" s="22" t="s">
        <v>574</v>
      </c>
      <c r="D295" s="22" t="s">
        <v>3</v>
      </c>
      <c r="E295" s="23" t="s">
        <v>606</v>
      </c>
      <c r="F295" s="49" t="s">
        <v>28</v>
      </c>
      <c r="G295" s="24">
        <v>26</v>
      </c>
      <c r="H295" s="25"/>
      <c r="I295" s="25">
        <f t="shared" si="47"/>
        <v>0</v>
      </c>
      <c r="J295" s="25">
        <f t="shared" ref="J295:J322" si="52">G295*I295</f>
        <v>0</v>
      </c>
      <c r="K295" s="26" t="e">
        <f t="shared" si="49"/>
        <v>#DIV/0!</v>
      </c>
    </row>
    <row r="296" spans="2:13" ht="20.100000000000001" customHeight="1">
      <c r="B296" s="22" t="s">
        <v>1254</v>
      </c>
      <c r="C296" s="22" t="s">
        <v>607</v>
      </c>
      <c r="D296" s="22" t="s">
        <v>3</v>
      </c>
      <c r="E296" s="23" t="s">
        <v>608</v>
      </c>
      <c r="F296" s="49" t="s">
        <v>28</v>
      </c>
      <c r="G296" s="24">
        <v>35</v>
      </c>
      <c r="H296" s="25"/>
      <c r="I296" s="25">
        <f t="shared" si="47"/>
        <v>0</v>
      </c>
      <c r="J296" s="25">
        <f t="shared" si="52"/>
        <v>0</v>
      </c>
      <c r="K296" s="26" t="e">
        <f t="shared" si="49"/>
        <v>#DIV/0!</v>
      </c>
    </row>
    <row r="297" spans="2:13" ht="20.100000000000001" customHeight="1">
      <c r="B297" s="22" t="s">
        <v>1255</v>
      </c>
      <c r="C297" s="22" t="s">
        <v>609</v>
      </c>
      <c r="D297" s="22" t="s">
        <v>3</v>
      </c>
      <c r="E297" s="23" t="s">
        <v>610</v>
      </c>
      <c r="F297" s="49" t="s">
        <v>28</v>
      </c>
      <c r="G297" s="24">
        <v>3</v>
      </c>
      <c r="H297" s="25"/>
      <c r="I297" s="25">
        <f t="shared" si="47"/>
        <v>0</v>
      </c>
      <c r="J297" s="25">
        <f t="shared" si="52"/>
        <v>0</v>
      </c>
      <c r="K297" s="26" t="e">
        <f t="shared" si="49"/>
        <v>#DIV/0!</v>
      </c>
    </row>
    <row r="298" spans="2:13" ht="20.100000000000001" customHeight="1">
      <c r="B298" s="22" t="s">
        <v>1256</v>
      </c>
      <c r="C298" s="22" t="s">
        <v>611</v>
      </c>
      <c r="D298" s="22" t="s">
        <v>3</v>
      </c>
      <c r="E298" s="23" t="s">
        <v>612</v>
      </c>
      <c r="F298" s="49" t="s">
        <v>28</v>
      </c>
      <c r="G298" s="24">
        <v>19</v>
      </c>
      <c r="H298" s="25"/>
      <c r="I298" s="25">
        <f t="shared" si="47"/>
        <v>0</v>
      </c>
      <c r="J298" s="25">
        <f t="shared" si="52"/>
        <v>0</v>
      </c>
      <c r="K298" s="26" t="e">
        <f t="shared" si="49"/>
        <v>#DIV/0!</v>
      </c>
    </row>
    <row r="299" spans="2:13" s="15" customFormat="1" ht="20.100000000000001" customHeight="1">
      <c r="B299" s="22" t="s">
        <v>1257</v>
      </c>
      <c r="C299" s="22" t="s">
        <v>611</v>
      </c>
      <c r="D299" s="22" t="s">
        <v>3</v>
      </c>
      <c r="E299" s="23" t="s">
        <v>613</v>
      </c>
      <c r="F299" s="49" t="s">
        <v>28</v>
      </c>
      <c r="G299" s="24">
        <v>65</v>
      </c>
      <c r="H299" s="25"/>
      <c r="I299" s="25">
        <f t="shared" si="47"/>
        <v>0</v>
      </c>
      <c r="J299" s="25">
        <f t="shared" si="52"/>
        <v>0</v>
      </c>
      <c r="K299" s="26" t="e">
        <f t="shared" si="49"/>
        <v>#DIV/0!</v>
      </c>
      <c r="M299" s="21"/>
    </row>
    <row r="300" spans="2:13" s="15" customFormat="1" ht="20.100000000000001" customHeight="1">
      <c r="B300" s="22" t="s">
        <v>1258</v>
      </c>
      <c r="C300" s="22" t="s">
        <v>614</v>
      </c>
      <c r="D300" s="22" t="s">
        <v>3</v>
      </c>
      <c r="E300" s="23" t="s">
        <v>615</v>
      </c>
      <c r="F300" s="49" t="s">
        <v>28</v>
      </c>
      <c r="G300" s="24">
        <v>25</v>
      </c>
      <c r="H300" s="25"/>
      <c r="I300" s="25">
        <f t="shared" si="47"/>
        <v>0</v>
      </c>
      <c r="J300" s="25">
        <f t="shared" si="52"/>
        <v>0</v>
      </c>
      <c r="K300" s="26" t="e">
        <f t="shared" si="49"/>
        <v>#DIV/0!</v>
      </c>
      <c r="M300" s="21"/>
    </row>
    <row r="301" spans="2:13" ht="20.100000000000001" customHeight="1">
      <c r="B301" s="22" t="s">
        <v>1259</v>
      </c>
      <c r="C301" s="22" t="s">
        <v>614</v>
      </c>
      <c r="D301" s="22" t="s">
        <v>3</v>
      </c>
      <c r="E301" s="23" t="s">
        <v>616</v>
      </c>
      <c r="F301" s="49" t="s">
        <v>28</v>
      </c>
      <c r="G301" s="24">
        <v>2</v>
      </c>
      <c r="H301" s="25"/>
      <c r="I301" s="25">
        <f t="shared" si="47"/>
        <v>0</v>
      </c>
      <c r="J301" s="25">
        <f t="shared" si="52"/>
        <v>0</v>
      </c>
      <c r="K301" s="26" t="e">
        <f t="shared" si="49"/>
        <v>#DIV/0!</v>
      </c>
    </row>
    <row r="302" spans="2:13" ht="20.100000000000001" customHeight="1">
      <c r="B302" s="22" t="s">
        <v>1260</v>
      </c>
      <c r="C302" s="22" t="s">
        <v>617</v>
      </c>
      <c r="D302" s="22" t="s">
        <v>3</v>
      </c>
      <c r="E302" s="23" t="s">
        <v>618</v>
      </c>
      <c r="F302" s="49" t="s">
        <v>28</v>
      </c>
      <c r="G302" s="24">
        <v>19</v>
      </c>
      <c r="H302" s="25"/>
      <c r="I302" s="25">
        <f t="shared" si="47"/>
        <v>0</v>
      </c>
      <c r="J302" s="25">
        <f t="shared" si="52"/>
        <v>0</v>
      </c>
      <c r="K302" s="26" t="e">
        <f t="shared" si="49"/>
        <v>#DIV/0!</v>
      </c>
    </row>
    <row r="303" spans="2:13" ht="20.100000000000001" customHeight="1">
      <c r="B303" s="22" t="s">
        <v>1261</v>
      </c>
      <c r="C303" s="22" t="s">
        <v>619</v>
      </c>
      <c r="D303" s="22" t="s">
        <v>3</v>
      </c>
      <c r="E303" s="23" t="s">
        <v>620</v>
      </c>
      <c r="F303" s="49" t="s">
        <v>28</v>
      </c>
      <c r="G303" s="24">
        <v>5</v>
      </c>
      <c r="H303" s="25"/>
      <c r="I303" s="25">
        <f t="shared" si="47"/>
        <v>0</v>
      </c>
      <c r="J303" s="25">
        <f t="shared" si="52"/>
        <v>0</v>
      </c>
      <c r="K303" s="26" t="e">
        <f t="shared" si="49"/>
        <v>#DIV/0!</v>
      </c>
    </row>
    <row r="304" spans="2:13" ht="20.100000000000001" customHeight="1">
      <c r="B304" s="22" t="s">
        <v>1262</v>
      </c>
      <c r="C304" s="22" t="s">
        <v>619</v>
      </c>
      <c r="D304" s="22" t="s">
        <v>3</v>
      </c>
      <c r="E304" s="23" t="s">
        <v>621</v>
      </c>
      <c r="F304" s="49" t="s">
        <v>28</v>
      </c>
      <c r="G304" s="24">
        <v>2</v>
      </c>
      <c r="H304" s="25"/>
      <c r="I304" s="25">
        <f t="shared" si="47"/>
        <v>0</v>
      </c>
      <c r="J304" s="25">
        <f t="shared" si="52"/>
        <v>0</v>
      </c>
      <c r="K304" s="26" t="e">
        <f t="shared" si="49"/>
        <v>#DIV/0!</v>
      </c>
    </row>
    <row r="305" spans="2:13" ht="20.100000000000001" customHeight="1">
      <c r="B305" s="22" t="s">
        <v>1263</v>
      </c>
      <c r="C305" s="22" t="s">
        <v>622</v>
      </c>
      <c r="D305" s="22" t="s">
        <v>3</v>
      </c>
      <c r="E305" s="23" t="s">
        <v>623</v>
      </c>
      <c r="F305" s="49" t="s">
        <v>28</v>
      </c>
      <c r="G305" s="24">
        <v>6</v>
      </c>
      <c r="H305" s="25"/>
      <c r="I305" s="25">
        <f t="shared" si="47"/>
        <v>0</v>
      </c>
      <c r="J305" s="25">
        <f t="shared" si="52"/>
        <v>0</v>
      </c>
      <c r="K305" s="26" t="e">
        <f t="shared" si="49"/>
        <v>#DIV/0!</v>
      </c>
    </row>
    <row r="306" spans="2:13" ht="20.100000000000001" customHeight="1">
      <c r="B306" s="22" t="s">
        <v>1264</v>
      </c>
      <c r="C306" s="22" t="s">
        <v>624</v>
      </c>
      <c r="D306" s="22" t="s">
        <v>3</v>
      </c>
      <c r="E306" s="23" t="s">
        <v>625</v>
      </c>
      <c r="F306" s="49" t="s">
        <v>28</v>
      </c>
      <c r="G306" s="24">
        <v>5</v>
      </c>
      <c r="H306" s="25"/>
      <c r="I306" s="25">
        <f t="shared" si="47"/>
        <v>0</v>
      </c>
      <c r="J306" s="25">
        <f t="shared" si="52"/>
        <v>0</v>
      </c>
      <c r="K306" s="26" t="e">
        <f t="shared" si="49"/>
        <v>#DIV/0!</v>
      </c>
    </row>
    <row r="307" spans="2:13" ht="20.100000000000001" customHeight="1">
      <c r="B307" s="22" t="s">
        <v>1265</v>
      </c>
      <c r="C307" s="22" t="s">
        <v>626</v>
      </c>
      <c r="D307" s="22" t="s">
        <v>3</v>
      </c>
      <c r="E307" s="23" t="s">
        <v>627</v>
      </c>
      <c r="F307" s="49" t="s">
        <v>28</v>
      </c>
      <c r="G307" s="24">
        <v>1</v>
      </c>
      <c r="H307" s="25"/>
      <c r="I307" s="25">
        <f t="shared" si="47"/>
        <v>0</v>
      </c>
      <c r="J307" s="25">
        <f t="shared" si="52"/>
        <v>0</v>
      </c>
      <c r="K307" s="26" t="e">
        <f t="shared" si="49"/>
        <v>#DIV/0!</v>
      </c>
    </row>
    <row r="308" spans="2:13" ht="20.100000000000001" customHeight="1">
      <c r="B308" s="22" t="s">
        <v>1266</v>
      </c>
      <c r="C308" s="22" t="s">
        <v>626</v>
      </c>
      <c r="D308" s="22" t="s">
        <v>3</v>
      </c>
      <c r="E308" s="23" t="s">
        <v>628</v>
      </c>
      <c r="F308" s="49" t="s">
        <v>28</v>
      </c>
      <c r="G308" s="24">
        <v>19</v>
      </c>
      <c r="H308" s="25"/>
      <c r="I308" s="25">
        <f t="shared" si="47"/>
        <v>0</v>
      </c>
      <c r="J308" s="25">
        <f t="shared" si="52"/>
        <v>0</v>
      </c>
      <c r="K308" s="26" t="e">
        <f t="shared" si="49"/>
        <v>#DIV/0!</v>
      </c>
    </row>
    <row r="309" spans="2:13" ht="20.100000000000001" customHeight="1">
      <c r="B309" s="22" t="s">
        <v>1267</v>
      </c>
      <c r="C309" s="22" t="s">
        <v>629</v>
      </c>
      <c r="D309" s="22" t="s">
        <v>3</v>
      </c>
      <c r="E309" s="23" t="s">
        <v>630</v>
      </c>
      <c r="F309" s="49" t="s">
        <v>28</v>
      </c>
      <c r="G309" s="24">
        <v>11</v>
      </c>
      <c r="H309" s="25"/>
      <c r="I309" s="25">
        <f t="shared" si="47"/>
        <v>0</v>
      </c>
      <c r="J309" s="25">
        <f t="shared" si="52"/>
        <v>0</v>
      </c>
      <c r="K309" s="26" t="e">
        <f t="shared" si="49"/>
        <v>#DIV/0!</v>
      </c>
    </row>
    <row r="310" spans="2:13" ht="20.100000000000001" customHeight="1">
      <c r="B310" s="22" t="s">
        <v>1268</v>
      </c>
      <c r="C310" s="22" t="s">
        <v>629</v>
      </c>
      <c r="D310" s="22" t="s">
        <v>3</v>
      </c>
      <c r="E310" s="23" t="s">
        <v>631</v>
      </c>
      <c r="F310" s="49" t="s">
        <v>28</v>
      </c>
      <c r="G310" s="24">
        <v>20</v>
      </c>
      <c r="H310" s="25"/>
      <c r="I310" s="25">
        <f t="shared" si="47"/>
        <v>0</v>
      </c>
      <c r="J310" s="25">
        <f t="shared" si="52"/>
        <v>0</v>
      </c>
      <c r="K310" s="26" t="e">
        <f t="shared" si="49"/>
        <v>#DIV/0!</v>
      </c>
    </row>
    <row r="311" spans="2:13" ht="20.100000000000001" customHeight="1">
      <c r="B311" s="22" t="s">
        <v>1269</v>
      </c>
      <c r="C311" s="22" t="s">
        <v>632</v>
      </c>
      <c r="D311" s="22" t="s">
        <v>3</v>
      </c>
      <c r="E311" s="23" t="s">
        <v>633</v>
      </c>
      <c r="F311" s="49" t="s">
        <v>28</v>
      </c>
      <c r="G311" s="24">
        <v>2</v>
      </c>
      <c r="H311" s="25"/>
      <c r="I311" s="25">
        <f t="shared" si="47"/>
        <v>0</v>
      </c>
      <c r="J311" s="25">
        <f t="shared" si="52"/>
        <v>0</v>
      </c>
      <c r="K311" s="26" t="e">
        <f t="shared" si="49"/>
        <v>#DIV/0!</v>
      </c>
    </row>
    <row r="312" spans="2:13" ht="20.100000000000001" customHeight="1">
      <c r="B312" s="22" t="s">
        <v>1270</v>
      </c>
      <c r="C312" s="22" t="s">
        <v>634</v>
      </c>
      <c r="D312" s="22" t="s">
        <v>3</v>
      </c>
      <c r="E312" s="23" t="s">
        <v>635</v>
      </c>
      <c r="F312" s="49" t="s">
        <v>28</v>
      </c>
      <c r="G312" s="24">
        <v>19</v>
      </c>
      <c r="H312" s="25"/>
      <c r="I312" s="25">
        <f t="shared" si="47"/>
        <v>0</v>
      </c>
      <c r="J312" s="25">
        <f>G312*I312</f>
        <v>0</v>
      </c>
      <c r="K312" s="26" t="e">
        <f t="shared" si="49"/>
        <v>#DIV/0!</v>
      </c>
    </row>
    <row r="313" spans="2:13" ht="20.100000000000001" customHeight="1">
      <c r="B313" s="22" t="s">
        <v>1271</v>
      </c>
      <c r="C313" s="22" t="s">
        <v>636</v>
      </c>
      <c r="D313" s="22" t="s">
        <v>3</v>
      </c>
      <c r="E313" s="23" t="s">
        <v>637</v>
      </c>
      <c r="F313" s="49" t="s">
        <v>28</v>
      </c>
      <c r="G313" s="24">
        <v>4</v>
      </c>
      <c r="H313" s="25"/>
      <c r="I313" s="25">
        <f t="shared" si="47"/>
        <v>0</v>
      </c>
      <c r="J313" s="25">
        <f t="shared" si="52"/>
        <v>0</v>
      </c>
      <c r="K313" s="26" t="e">
        <f t="shared" si="49"/>
        <v>#DIV/0!</v>
      </c>
    </row>
    <row r="314" spans="2:13" ht="20.100000000000001" customHeight="1">
      <c r="B314" s="22" t="s">
        <v>1272</v>
      </c>
      <c r="C314" s="22" t="s">
        <v>638</v>
      </c>
      <c r="D314" s="22" t="s">
        <v>3</v>
      </c>
      <c r="E314" s="23" t="s">
        <v>639</v>
      </c>
      <c r="F314" s="49" t="s">
        <v>28</v>
      </c>
      <c r="G314" s="24">
        <v>19</v>
      </c>
      <c r="H314" s="25"/>
      <c r="I314" s="25">
        <f t="shared" si="47"/>
        <v>0</v>
      </c>
      <c r="J314" s="25">
        <f t="shared" si="52"/>
        <v>0</v>
      </c>
      <c r="K314" s="26" t="e">
        <f t="shared" si="49"/>
        <v>#DIV/0!</v>
      </c>
    </row>
    <row r="315" spans="2:13" ht="20.100000000000001" customHeight="1">
      <c r="B315" s="22" t="s">
        <v>1273</v>
      </c>
      <c r="C315" s="22" t="s">
        <v>64</v>
      </c>
      <c r="D315" s="22" t="s">
        <v>3</v>
      </c>
      <c r="E315" s="23" t="s">
        <v>640</v>
      </c>
      <c r="F315" s="49" t="s">
        <v>28</v>
      </c>
      <c r="G315" s="24">
        <v>1</v>
      </c>
      <c r="H315" s="25"/>
      <c r="I315" s="25">
        <f t="shared" si="47"/>
        <v>0</v>
      </c>
      <c r="J315" s="25">
        <f t="shared" si="52"/>
        <v>0</v>
      </c>
      <c r="K315" s="26" t="e">
        <f t="shared" si="49"/>
        <v>#DIV/0!</v>
      </c>
    </row>
    <row r="316" spans="2:13" ht="20.100000000000001" customHeight="1">
      <c r="B316" s="22" t="s">
        <v>1274</v>
      </c>
      <c r="C316" s="22" t="s">
        <v>641</v>
      </c>
      <c r="D316" s="22" t="s">
        <v>3</v>
      </c>
      <c r="E316" s="23" t="s">
        <v>642</v>
      </c>
      <c r="F316" s="49" t="s">
        <v>28</v>
      </c>
      <c r="G316" s="24">
        <v>7</v>
      </c>
      <c r="H316" s="25"/>
      <c r="I316" s="25">
        <f t="shared" si="47"/>
        <v>0</v>
      </c>
      <c r="J316" s="25">
        <f t="shared" si="52"/>
        <v>0</v>
      </c>
      <c r="K316" s="26" t="e">
        <f t="shared" si="49"/>
        <v>#DIV/0!</v>
      </c>
    </row>
    <row r="317" spans="2:13" ht="20.100000000000001" customHeight="1">
      <c r="B317" s="22" t="s">
        <v>1275</v>
      </c>
      <c r="C317" s="22" t="s">
        <v>643</v>
      </c>
      <c r="D317" s="22" t="s">
        <v>3</v>
      </c>
      <c r="E317" s="23" t="s">
        <v>644</v>
      </c>
      <c r="F317" s="49" t="s">
        <v>28</v>
      </c>
      <c r="G317" s="24">
        <v>17</v>
      </c>
      <c r="H317" s="25"/>
      <c r="I317" s="25">
        <f t="shared" si="47"/>
        <v>0</v>
      </c>
      <c r="J317" s="25">
        <f t="shared" si="52"/>
        <v>0</v>
      </c>
      <c r="K317" s="26" t="e">
        <f t="shared" si="49"/>
        <v>#DIV/0!</v>
      </c>
    </row>
    <row r="318" spans="2:13" ht="20.100000000000001" customHeight="1">
      <c r="B318" s="22" t="s">
        <v>1276</v>
      </c>
      <c r="C318" s="22" t="s">
        <v>645</v>
      </c>
      <c r="D318" s="22" t="s">
        <v>3</v>
      </c>
      <c r="E318" s="23" t="s">
        <v>646</v>
      </c>
      <c r="F318" s="49" t="s">
        <v>28</v>
      </c>
      <c r="G318" s="24">
        <v>1</v>
      </c>
      <c r="H318" s="25"/>
      <c r="I318" s="25">
        <f t="shared" si="47"/>
        <v>0</v>
      </c>
      <c r="J318" s="25">
        <f t="shared" si="52"/>
        <v>0</v>
      </c>
      <c r="K318" s="26" t="e">
        <f t="shared" si="49"/>
        <v>#DIV/0!</v>
      </c>
    </row>
    <row r="319" spans="2:13" ht="20.100000000000001" customHeight="1">
      <c r="B319" s="22" t="s">
        <v>1277</v>
      </c>
      <c r="C319" s="22" t="s">
        <v>65</v>
      </c>
      <c r="D319" s="22" t="s">
        <v>3</v>
      </c>
      <c r="E319" s="23" t="s">
        <v>647</v>
      </c>
      <c r="F319" s="49" t="s">
        <v>28</v>
      </c>
      <c r="G319" s="24">
        <v>30</v>
      </c>
      <c r="H319" s="25"/>
      <c r="I319" s="25">
        <f t="shared" si="47"/>
        <v>0</v>
      </c>
      <c r="J319" s="25">
        <f t="shared" si="52"/>
        <v>0</v>
      </c>
      <c r="K319" s="26" t="e">
        <f t="shared" si="49"/>
        <v>#DIV/0!</v>
      </c>
    </row>
    <row r="320" spans="2:13" s="15" customFormat="1" ht="20.100000000000001" customHeight="1">
      <c r="B320" s="22" t="s">
        <v>1278</v>
      </c>
      <c r="C320" s="22" t="s">
        <v>648</v>
      </c>
      <c r="D320" s="22" t="s">
        <v>26</v>
      </c>
      <c r="E320" s="23" t="s">
        <v>649</v>
      </c>
      <c r="F320" s="49" t="s">
        <v>28</v>
      </c>
      <c r="G320" s="24">
        <v>39</v>
      </c>
      <c r="H320" s="25"/>
      <c r="I320" s="25">
        <f t="shared" si="47"/>
        <v>0</v>
      </c>
      <c r="J320" s="25">
        <f t="shared" si="52"/>
        <v>0</v>
      </c>
      <c r="K320" s="26" t="e">
        <f t="shared" si="49"/>
        <v>#DIV/0!</v>
      </c>
      <c r="M320" s="21"/>
    </row>
    <row r="321" spans="2:13" ht="20.100000000000001" customHeight="1">
      <c r="B321" s="22" t="s">
        <v>1279</v>
      </c>
      <c r="C321" s="22" t="s">
        <v>191</v>
      </c>
      <c r="D321" s="22" t="s">
        <v>3</v>
      </c>
      <c r="E321" s="23" t="s">
        <v>650</v>
      </c>
      <c r="F321" s="49" t="s">
        <v>28</v>
      </c>
      <c r="G321" s="24">
        <v>1</v>
      </c>
      <c r="H321" s="25"/>
      <c r="I321" s="25">
        <f t="shared" si="47"/>
        <v>0</v>
      </c>
      <c r="J321" s="25">
        <f t="shared" si="52"/>
        <v>0</v>
      </c>
      <c r="K321" s="26" t="e">
        <f t="shared" si="49"/>
        <v>#DIV/0!</v>
      </c>
    </row>
    <row r="322" spans="2:13" ht="20.100000000000001" customHeight="1">
      <c r="B322" s="22" t="s">
        <v>1280</v>
      </c>
      <c r="C322" s="22" t="s">
        <v>651</v>
      </c>
      <c r="D322" s="22" t="s">
        <v>3</v>
      </c>
      <c r="E322" s="23" t="s">
        <v>652</v>
      </c>
      <c r="F322" s="49" t="s">
        <v>28</v>
      </c>
      <c r="G322" s="24">
        <v>1</v>
      </c>
      <c r="H322" s="25"/>
      <c r="I322" s="25">
        <f t="shared" si="47"/>
        <v>0</v>
      </c>
      <c r="J322" s="25">
        <f t="shared" si="52"/>
        <v>0</v>
      </c>
      <c r="K322" s="26" t="e">
        <f t="shared" si="49"/>
        <v>#DIV/0!</v>
      </c>
    </row>
    <row r="323" spans="2:13" ht="20.100000000000001" customHeight="1">
      <c r="B323" s="16">
        <v>15</v>
      </c>
      <c r="C323" s="16"/>
      <c r="D323" s="16"/>
      <c r="E323" s="17" t="s">
        <v>653</v>
      </c>
      <c r="F323" s="48"/>
      <c r="G323" s="18"/>
      <c r="H323" s="16"/>
      <c r="I323" s="19"/>
      <c r="J323" s="19">
        <f>SUM(J324:J354)</f>
        <v>0</v>
      </c>
      <c r="K323" s="20" t="e">
        <f>SUM(K324:K354)</f>
        <v>#DIV/0!</v>
      </c>
    </row>
    <row r="324" spans="2:13" ht="39.950000000000003" customHeight="1">
      <c r="B324" s="22" t="s">
        <v>157</v>
      </c>
      <c r="C324" s="22" t="s">
        <v>654</v>
      </c>
      <c r="D324" s="22" t="s">
        <v>25</v>
      </c>
      <c r="E324" s="23" t="s">
        <v>655</v>
      </c>
      <c r="F324" s="49" t="s">
        <v>28</v>
      </c>
      <c r="G324" s="24">
        <v>2</v>
      </c>
      <c r="H324" s="25"/>
      <c r="I324" s="25">
        <f t="shared" si="47"/>
        <v>0</v>
      </c>
      <c r="J324" s="25">
        <f t="shared" ref="J324:J354" si="53">G324*I324</f>
        <v>0</v>
      </c>
      <c r="K324" s="26" t="e">
        <f t="shared" si="49"/>
        <v>#DIV/0!</v>
      </c>
    </row>
    <row r="325" spans="2:13" ht="30" customHeight="1">
      <c r="B325" s="22" t="s">
        <v>158</v>
      </c>
      <c r="C325" s="22" t="s">
        <v>58</v>
      </c>
      <c r="D325" s="22" t="s">
        <v>3</v>
      </c>
      <c r="E325" s="23" t="s">
        <v>656</v>
      </c>
      <c r="F325" s="49" t="s">
        <v>28</v>
      </c>
      <c r="G325" s="24">
        <v>4</v>
      </c>
      <c r="H325" s="25"/>
      <c r="I325" s="25">
        <f t="shared" si="47"/>
        <v>0</v>
      </c>
      <c r="J325" s="25">
        <f t="shared" si="53"/>
        <v>0</v>
      </c>
      <c r="K325" s="26" t="e">
        <f t="shared" si="49"/>
        <v>#DIV/0!</v>
      </c>
    </row>
    <row r="326" spans="2:13" ht="30" customHeight="1">
      <c r="B326" s="22" t="s">
        <v>159</v>
      </c>
      <c r="C326" s="22" t="s">
        <v>58</v>
      </c>
      <c r="D326" s="22" t="s">
        <v>3</v>
      </c>
      <c r="E326" s="23" t="s">
        <v>657</v>
      </c>
      <c r="F326" s="49" t="s">
        <v>28</v>
      </c>
      <c r="G326" s="24">
        <v>20</v>
      </c>
      <c r="H326" s="25"/>
      <c r="I326" s="25">
        <f t="shared" si="47"/>
        <v>0</v>
      </c>
      <c r="J326" s="25">
        <f t="shared" si="53"/>
        <v>0</v>
      </c>
      <c r="K326" s="26" t="e">
        <f t="shared" si="49"/>
        <v>#DIV/0!</v>
      </c>
    </row>
    <row r="327" spans="2:13" ht="20.100000000000001" customHeight="1">
      <c r="B327" s="22" t="s">
        <v>1281</v>
      </c>
      <c r="C327" s="22" t="s">
        <v>658</v>
      </c>
      <c r="D327" s="22" t="s">
        <v>3</v>
      </c>
      <c r="E327" s="23" t="s">
        <v>659</v>
      </c>
      <c r="F327" s="49" t="s">
        <v>28</v>
      </c>
      <c r="G327" s="24">
        <v>26</v>
      </c>
      <c r="H327" s="25"/>
      <c r="I327" s="25">
        <f t="shared" si="47"/>
        <v>0</v>
      </c>
      <c r="J327" s="25">
        <f t="shared" si="53"/>
        <v>0</v>
      </c>
      <c r="K327" s="26" t="e">
        <f t="shared" si="49"/>
        <v>#DIV/0!</v>
      </c>
    </row>
    <row r="328" spans="2:13" ht="30" customHeight="1">
      <c r="B328" s="22" t="s">
        <v>1282</v>
      </c>
      <c r="C328" s="22" t="s">
        <v>660</v>
      </c>
      <c r="D328" s="22" t="s">
        <v>3</v>
      </c>
      <c r="E328" s="23" t="s">
        <v>661</v>
      </c>
      <c r="F328" s="49" t="s">
        <v>28</v>
      </c>
      <c r="G328" s="24">
        <v>22</v>
      </c>
      <c r="H328" s="25"/>
      <c r="I328" s="25">
        <f t="shared" si="47"/>
        <v>0</v>
      </c>
      <c r="J328" s="25">
        <f t="shared" si="53"/>
        <v>0</v>
      </c>
      <c r="K328" s="26" t="e">
        <f t="shared" si="49"/>
        <v>#DIV/0!</v>
      </c>
    </row>
    <row r="329" spans="2:13" ht="30" customHeight="1">
      <c r="B329" s="22" t="s">
        <v>1283</v>
      </c>
      <c r="C329" s="22" t="s">
        <v>662</v>
      </c>
      <c r="D329" s="22" t="s">
        <v>3</v>
      </c>
      <c r="E329" s="23" t="s">
        <v>663</v>
      </c>
      <c r="F329" s="49" t="s">
        <v>28</v>
      </c>
      <c r="G329" s="24">
        <v>3</v>
      </c>
      <c r="H329" s="25"/>
      <c r="I329" s="25">
        <f t="shared" si="47"/>
        <v>0</v>
      </c>
      <c r="J329" s="25">
        <f t="shared" si="53"/>
        <v>0</v>
      </c>
      <c r="K329" s="26" t="e">
        <f t="shared" si="49"/>
        <v>#DIV/0!</v>
      </c>
    </row>
    <row r="330" spans="2:13" ht="39.950000000000003" customHeight="1">
      <c r="B330" s="22" t="s">
        <v>1284</v>
      </c>
      <c r="C330" s="22" t="s">
        <v>664</v>
      </c>
      <c r="D330" s="22" t="s">
        <v>3</v>
      </c>
      <c r="E330" s="23" t="s">
        <v>665</v>
      </c>
      <c r="F330" s="49" t="s">
        <v>1492</v>
      </c>
      <c r="G330" s="24">
        <v>15</v>
      </c>
      <c r="H330" s="25"/>
      <c r="I330" s="25">
        <f t="shared" si="47"/>
        <v>0</v>
      </c>
      <c r="J330" s="25">
        <f t="shared" si="53"/>
        <v>0</v>
      </c>
      <c r="K330" s="26" t="e">
        <f t="shared" si="49"/>
        <v>#DIV/0!</v>
      </c>
    </row>
    <row r="331" spans="2:13" s="15" customFormat="1" ht="20.100000000000001" customHeight="1">
      <c r="B331" s="22" t="s">
        <v>1285</v>
      </c>
      <c r="C331" s="22">
        <v>238</v>
      </c>
      <c r="D331" s="22" t="s">
        <v>26</v>
      </c>
      <c r="E331" s="23" t="s">
        <v>666</v>
      </c>
      <c r="F331" s="49" t="s">
        <v>28</v>
      </c>
      <c r="G331" s="24">
        <v>4</v>
      </c>
      <c r="H331" s="25"/>
      <c r="I331" s="25">
        <f t="shared" si="47"/>
        <v>0</v>
      </c>
      <c r="J331" s="25">
        <f t="shared" si="53"/>
        <v>0</v>
      </c>
      <c r="K331" s="26" t="e">
        <f t="shared" si="49"/>
        <v>#DIV/0!</v>
      </c>
      <c r="M331" s="21"/>
    </row>
    <row r="332" spans="2:13" s="15" customFormat="1" ht="30" customHeight="1">
      <c r="B332" s="22" t="s">
        <v>1286</v>
      </c>
      <c r="C332" s="22" t="s">
        <v>667</v>
      </c>
      <c r="D332" s="22" t="s">
        <v>3</v>
      </c>
      <c r="E332" s="23" t="s">
        <v>668</v>
      </c>
      <c r="F332" s="49" t="s">
        <v>28</v>
      </c>
      <c r="G332" s="24">
        <v>4</v>
      </c>
      <c r="H332" s="25"/>
      <c r="I332" s="25">
        <f t="shared" si="47"/>
        <v>0</v>
      </c>
      <c r="J332" s="25">
        <f t="shared" si="53"/>
        <v>0</v>
      </c>
      <c r="K332" s="26" t="e">
        <f t="shared" si="49"/>
        <v>#DIV/0!</v>
      </c>
      <c r="M332" s="21"/>
    </row>
    <row r="333" spans="2:13" ht="20.100000000000001" customHeight="1">
      <c r="B333" s="22" t="s">
        <v>1287</v>
      </c>
      <c r="C333" s="22" t="s">
        <v>667</v>
      </c>
      <c r="D333" s="22" t="s">
        <v>3</v>
      </c>
      <c r="E333" s="23" t="s">
        <v>669</v>
      </c>
      <c r="F333" s="49" t="s">
        <v>28</v>
      </c>
      <c r="G333" s="24">
        <v>6</v>
      </c>
      <c r="H333" s="25"/>
      <c r="I333" s="25">
        <f t="shared" si="47"/>
        <v>0</v>
      </c>
      <c r="J333" s="25">
        <f t="shared" si="53"/>
        <v>0</v>
      </c>
      <c r="K333" s="26" t="e">
        <f t="shared" si="49"/>
        <v>#DIV/0!</v>
      </c>
    </row>
    <row r="334" spans="2:13" ht="20.100000000000001" customHeight="1">
      <c r="B334" s="22" t="s">
        <v>1288</v>
      </c>
      <c r="C334" s="22" t="s">
        <v>670</v>
      </c>
      <c r="D334" s="22" t="s">
        <v>3</v>
      </c>
      <c r="E334" s="23" t="s">
        <v>671</v>
      </c>
      <c r="F334" s="49" t="s">
        <v>28</v>
      </c>
      <c r="G334" s="24">
        <v>7</v>
      </c>
      <c r="H334" s="25"/>
      <c r="I334" s="25">
        <f t="shared" si="47"/>
        <v>0</v>
      </c>
      <c r="J334" s="25">
        <f t="shared" si="53"/>
        <v>0</v>
      </c>
      <c r="K334" s="26" t="e">
        <f t="shared" si="49"/>
        <v>#DIV/0!</v>
      </c>
    </row>
    <row r="335" spans="2:13" ht="30" customHeight="1">
      <c r="B335" s="22" t="s">
        <v>1289</v>
      </c>
      <c r="C335" s="22" t="s">
        <v>672</v>
      </c>
      <c r="D335" s="22" t="s">
        <v>3</v>
      </c>
      <c r="E335" s="23" t="s">
        <v>673</v>
      </c>
      <c r="F335" s="49" t="s">
        <v>28</v>
      </c>
      <c r="G335" s="24">
        <v>15</v>
      </c>
      <c r="H335" s="25"/>
      <c r="I335" s="25">
        <f t="shared" si="47"/>
        <v>0</v>
      </c>
      <c r="J335" s="25">
        <f t="shared" si="53"/>
        <v>0</v>
      </c>
      <c r="K335" s="26" t="e">
        <f t="shared" si="49"/>
        <v>#DIV/0!</v>
      </c>
    </row>
    <row r="336" spans="2:13" ht="30" customHeight="1">
      <c r="B336" s="22" t="s">
        <v>1290</v>
      </c>
      <c r="C336" s="22" t="s">
        <v>674</v>
      </c>
      <c r="D336" s="22" t="s">
        <v>25</v>
      </c>
      <c r="E336" s="23" t="s">
        <v>675</v>
      </c>
      <c r="F336" s="49" t="s">
        <v>28</v>
      </c>
      <c r="G336" s="24">
        <v>2</v>
      </c>
      <c r="H336" s="25"/>
      <c r="I336" s="25">
        <f t="shared" ref="I336:I399" si="54">H336*$K$3</f>
        <v>0</v>
      </c>
      <c r="J336" s="25">
        <f t="shared" si="53"/>
        <v>0</v>
      </c>
      <c r="K336" s="26" t="e">
        <f t="shared" ref="K336:K399" si="55">J336/$K$576</f>
        <v>#DIV/0!</v>
      </c>
    </row>
    <row r="337" spans="2:13" ht="20.100000000000001" customHeight="1">
      <c r="B337" s="22" t="s">
        <v>1291</v>
      </c>
      <c r="C337" s="22" t="s">
        <v>676</v>
      </c>
      <c r="D337" s="22" t="s">
        <v>26</v>
      </c>
      <c r="E337" s="23" t="s">
        <v>677</v>
      </c>
      <c r="F337" s="49" t="s">
        <v>28</v>
      </c>
      <c r="G337" s="24">
        <v>4</v>
      </c>
      <c r="H337" s="25"/>
      <c r="I337" s="25">
        <f t="shared" si="54"/>
        <v>0</v>
      </c>
      <c r="J337" s="25">
        <f t="shared" si="53"/>
        <v>0</v>
      </c>
      <c r="K337" s="26" t="e">
        <f t="shared" si="55"/>
        <v>#DIV/0!</v>
      </c>
    </row>
    <row r="338" spans="2:13" ht="20.100000000000001" customHeight="1">
      <c r="B338" s="22" t="s">
        <v>1292</v>
      </c>
      <c r="C338" s="22" t="s">
        <v>678</v>
      </c>
      <c r="D338" s="22" t="s">
        <v>26</v>
      </c>
      <c r="E338" s="23" t="s">
        <v>679</v>
      </c>
      <c r="F338" s="49" t="s">
        <v>28</v>
      </c>
      <c r="G338" s="24">
        <v>26</v>
      </c>
      <c r="H338" s="25"/>
      <c r="I338" s="25">
        <f t="shared" si="54"/>
        <v>0</v>
      </c>
      <c r="J338" s="25">
        <f t="shared" si="53"/>
        <v>0</v>
      </c>
      <c r="K338" s="26" t="e">
        <f t="shared" si="55"/>
        <v>#DIV/0!</v>
      </c>
    </row>
    <row r="339" spans="2:13" ht="20.100000000000001" customHeight="1">
      <c r="B339" s="22" t="s">
        <v>1293</v>
      </c>
      <c r="C339" s="22" t="s">
        <v>680</v>
      </c>
      <c r="D339" s="22" t="s">
        <v>26</v>
      </c>
      <c r="E339" s="23" t="s">
        <v>681</v>
      </c>
      <c r="F339" s="49" t="s">
        <v>1492</v>
      </c>
      <c r="G339" s="24">
        <v>4</v>
      </c>
      <c r="H339" s="25"/>
      <c r="I339" s="25">
        <f t="shared" si="54"/>
        <v>0</v>
      </c>
      <c r="J339" s="25">
        <f t="shared" si="53"/>
        <v>0</v>
      </c>
      <c r="K339" s="26" t="e">
        <f t="shared" si="55"/>
        <v>#DIV/0!</v>
      </c>
    </row>
    <row r="340" spans="2:13" ht="20.100000000000001" customHeight="1">
      <c r="B340" s="22" t="s">
        <v>1294</v>
      </c>
      <c r="C340" s="22" t="s">
        <v>682</v>
      </c>
      <c r="D340" s="22" t="s">
        <v>26</v>
      </c>
      <c r="E340" s="23" t="s">
        <v>683</v>
      </c>
      <c r="F340" s="49" t="s">
        <v>28</v>
      </c>
      <c r="G340" s="24">
        <v>2</v>
      </c>
      <c r="H340" s="25"/>
      <c r="I340" s="25">
        <f t="shared" si="54"/>
        <v>0</v>
      </c>
      <c r="J340" s="25">
        <f t="shared" si="53"/>
        <v>0</v>
      </c>
      <c r="K340" s="26" t="e">
        <f t="shared" si="55"/>
        <v>#DIV/0!</v>
      </c>
    </row>
    <row r="341" spans="2:13" ht="20.100000000000001" customHeight="1">
      <c r="B341" s="22" t="s">
        <v>1295</v>
      </c>
      <c r="C341" s="22" t="s">
        <v>684</v>
      </c>
      <c r="D341" s="22" t="s">
        <v>25</v>
      </c>
      <c r="E341" s="23" t="s">
        <v>685</v>
      </c>
      <c r="F341" s="49" t="s">
        <v>28</v>
      </c>
      <c r="G341" s="24">
        <v>4</v>
      </c>
      <c r="H341" s="25"/>
      <c r="I341" s="25">
        <f t="shared" si="54"/>
        <v>0</v>
      </c>
      <c r="J341" s="25">
        <f t="shared" si="53"/>
        <v>0</v>
      </c>
      <c r="K341" s="26" t="e">
        <f t="shared" si="55"/>
        <v>#DIV/0!</v>
      </c>
    </row>
    <row r="342" spans="2:13" ht="30" customHeight="1">
      <c r="B342" s="22" t="s">
        <v>1296</v>
      </c>
      <c r="C342" s="22" t="s">
        <v>686</v>
      </c>
      <c r="D342" s="22" t="s">
        <v>3</v>
      </c>
      <c r="E342" s="23" t="s">
        <v>687</v>
      </c>
      <c r="F342" s="49" t="s">
        <v>28</v>
      </c>
      <c r="G342" s="24">
        <v>15</v>
      </c>
      <c r="H342" s="25"/>
      <c r="I342" s="25">
        <f t="shared" si="54"/>
        <v>0</v>
      </c>
      <c r="J342" s="25">
        <f t="shared" si="53"/>
        <v>0</v>
      </c>
      <c r="K342" s="26" t="e">
        <f t="shared" si="55"/>
        <v>#DIV/0!</v>
      </c>
    </row>
    <row r="343" spans="2:13" ht="20.100000000000001" customHeight="1">
      <c r="B343" s="22" t="s">
        <v>1297</v>
      </c>
      <c r="C343" s="22" t="s">
        <v>688</v>
      </c>
      <c r="D343" s="22" t="s">
        <v>3</v>
      </c>
      <c r="E343" s="23" t="s">
        <v>689</v>
      </c>
      <c r="F343" s="49" t="s">
        <v>28</v>
      </c>
      <c r="G343" s="24">
        <v>15</v>
      </c>
      <c r="H343" s="25"/>
      <c r="I343" s="25">
        <f t="shared" si="54"/>
        <v>0</v>
      </c>
      <c r="J343" s="25">
        <f t="shared" si="53"/>
        <v>0</v>
      </c>
      <c r="K343" s="26" t="e">
        <f t="shared" si="55"/>
        <v>#DIV/0!</v>
      </c>
    </row>
    <row r="344" spans="2:13" ht="20.100000000000001" customHeight="1">
      <c r="B344" s="22" t="s">
        <v>1298</v>
      </c>
      <c r="C344" s="22" t="s">
        <v>60</v>
      </c>
      <c r="D344" s="22" t="s">
        <v>3</v>
      </c>
      <c r="E344" s="23" t="s">
        <v>690</v>
      </c>
      <c r="F344" s="49" t="s">
        <v>28</v>
      </c>
      <c r="G344" s="24">
        <v>11</v>
      </c>
      <c r="H344" s="25"/>
      <c r="I344" s="25">
        <f t="shared" si="54"/>
        <v>0</v>
      </c>
      <c r="J344" s="25">
        <f t="shared" si="53"/>
        <v>0</v>
      </c>
      <c r="K344" s="26" t="e">
        <f t="shared" si="55"/>
        <v>#DIV/0!</v>
      </c>
    </row>
    <row r="345" spans="2:13" ht="20.100000000000001" customHeight="1">
      <c r="B345" s="22" t="s">
        <v>1299</v>
      </c>
      <c r="C345" s="22" t="s">
        <v>59</v>
      </c>
      <c r="D345" s="22" t="s">
        <v>3</v>
      </c>
      <c r="E345" s="23" t="s">
        <v>691</v>
      </c>
      <c r="F345" s="49" t="s">
        <v>28</v>
      </c>
      <c r="G345" s="24">
        <v>32</v>
      </c>
      <c r="H345" s="25"/>
      <c r="I345" s="25">
        <f t="shared" si="54"/>
        <v>0</v>
      </c>
      <c r="J345" s="25">
        <f t="shared" si="53"/>
        <v>0</v>
      </c>
      <c r="K345" s="26" t="e">
        <f t="shared" si="55"/>
        <v>#DIV/0!</v>
      </c>
      <c r="M345" s="2"/>
    </row>
    <row r="346" spans="2:13" ht="20.100000000000001" customHeight="1">
      <c r="B346" s="22" t="s">
        <v>1300</v>
      </c>
      <c r="C346" s="22" t="s">
        <v>692</v>
      </c>
      <c r="D346" s="22" t="s">
        <v>3</v>
      </c>
      <c r="E346" s="23" t="s">
        <v>693</v>
      </c>
      <c r="F346" s="49" t="s">
        <v>28</v>
      </c>
      <c r="G346" s="24">
        <v>26</v>
      </c>
      <c r="H346" s="25"/>
      <c r="I346" s="25">
        <f t="shared" si="54"/>
        <v>0</v>
      </c>
      <c r="J346" s="25">
        <f t="shared" si="53"/>
        <v>0</v>
      </c>
      <c r="K346" s="26" t="e">
        <f t="shared" si="55"/>
        <v>#DIV/0!</v>
      </c>
      <c r="M346" s="2"/>
    </row>
    <row r="347" spans="2:13" ht="20.100000000000001" customHeight="1">
      <c r="B347" s="22" t="s">
        <v>1301</v>
      </c>
      <c r="C347" s="22" t="s">
        <v>694</v>
      </c>
      <c r="D347" s="22" t="s">
        <v>3</v>
      </c>
      <c r="E347" s="23" t="s">
        <v>695</v>
      </c>
      <c r="F347" s="49" t="s">
        <v>28</v>
      </c>
      <c r="G347" s="24">
        <v>22</v>
      </c>
      <c r="H347" s="25"/>
      <c r="I347" s="25">
        <f t="shared" si="54"/>
        <v>0</v>
      </c>
      <c r="J347" s="25">
        <f t="shared" si="53"/>
        <v>0</v>
      </c>
      <c r="K347" s="26" t="e">
        <f t="shared" si="55"/>
        <v>#DIV/0!</v>
      </c>
      <c r="M347" s="2"/>
    </row>
    <row r="348" spans="2:13" ht="20.100000000000001" customHeight="1">
      <c r="B348" s="22" t="s">
        <v>1302</v>
      </c>
      <c r="C348" s="22" t="s">
        <v>696</v>
      </c>
      <c r="D348" s="22" t="s">
        <v>27</v>
      </c>
      <c r="E348" s="23" t="s">
        <v>697</v>
      </c>
      <c r="F348" s="49" t="s">
        <v>28</v>
      </c>
      <c r="G348" s="24">
        <v>16</v>
      </c>
      <c r="H348" s="25"/>
      <c r="I348" s="25">
        <f t="shared" si="54"/>
        <v>0</v>
      </c>
      <c r="J348" s="25">
        <f t="shared" si="53"/>
        <v>0</v>
      </c>
      <c r="K348" s="26" t="e">
        <f t="shared" si="55"/>
        <v>#DIV/0!</v>
      </c>
      <c r="M348" s="2"/>
    </row>
    <row r="349" spans="2:13" ht="20.100000000000001" customHeight="1">
      <c r="B349" s="22" t="s">
        <v>1303</v>
      </c>
      <c r="C349" s="22" t="s">
        <v>698</v>
      </c>
      <c r="D349" s="22" t="s">
        <v>3</v>
      </c>
      <c r="E349" s="23" t="s">
        <v>699</v>
      </c>
      <c r="F349" s="49" t="s">
        <v>28</v>
      </c>
      <c r="G349" s="24">
        <v>8</v>
      </c>
      <c r="H349" s="25"/>
      <c r="I349" s="25">
        <f t="shared" si="54"/>
        <v>0</v>
      </c>
      <c r="J349" s="25">
        <f t="shared" si="53"/>
        <v>0</v>
      </c>
      <c r="K349" s="26" t="e">
        <f t="shared" si="55"/>
        <v>#DIV/0!</v>
      </c>
      <c r="M349" s="2"/>
    </row>
    <row r="350" spans="2:13" ht="20.100000000000001" customHeight="1">
      <c r="B350" s="22" t="s">
        <v>1304</v>
      </c>
      <c r="C350" s="22" t="s">
        <v>700</v>
      </c>
      <c r="D350" s="22" t="s">
        <v>3</v>
      </c>
      <c r="E350" s="23" t="s">
        <v>701</v>
      </c>
      <c r="F350" s="49" t="s">
        <v>28</v>
      </c>
      <c r="G350" s="24">
        <v>4</v>
      </c>
      <c r="H350" s="25"/>
      <c r="I350" s="25">
        <f t="shared" si="54"/>
        <v>0</v>
      </c>
      <c r="J350" s="25">
        <f t="shared" si="53"/>
        <v>0</v>
      </c>
      <c r="K350" s="26" t="e">
        <f t="shared" si="55"/>
        <v>#DIV/0!</v>
      </c>
      <c r="M350" s="2"/>
    </row>
    <row r="351" spans="2:13" ht="20.100000000000001" customHeight="1">
      <c r="B351" s="22" t="s">
        <v>1305</v>
      </c>
      <c r="C351" s="22" t="s">
        <v>702</v>
      </c>
      <c r="D351" s="22" t="s">
        <v>3</v>
      </c>
      <c r="E351" s="23" t="s">
        <v>703</v>
      </c>
      <c r="F351" s="49" t="s">
        <v>28</v>
      </c>
      <c r="G351" s="24">
        <v>1</v>
      </c>
      <c r="H351" s="25"/>
      <c r="I351" s="25">
        <f t="shared" si="54"/>
        <v>0</v>
      </c>
      <c r="J351" s="25">
        <f t="shared" si="53"/>
        <v>0</v>
      </c>
      <c r="K351" s="26" t="e">
        <f t="shared" si="55"/>
        <v>#DIV/0!</v>
      </c>
      <c r="M351" s="2"/>
    </row>
    <row r="352" spans="2:13" ht="20.100000000000001" customHeight="1">
      <c r="B352" s="22" t="s">
        <v>1306</v>
      </c>
      <c r="C352" s="22" t="s">
        <v>704</v>
      </c>
      <c r="D352" s="22" t="s">
        <v>3</v>
      </c>
      <c r="E352" s="23" t="s">
        <v>705</v>
      </c>
      <c r="F352" s="49" t="s">
        <v>28</v>
      </c>
      <c r="G352" s="24">
        <v>1</v>
      </c>
      <c r="H352" s="25"/>
      <c r="I352" s="25">
        <f t="shared" si="54"/>
        <v>0</v>
      </c>
      <c r="J352" s="25">
        <f t="shared" si="53"/>
        <v>0</v>
      </c>
      <c r="K352" s="26" t="e">
        <f t="shared" si="55"/>
        <v>#DIV/0!</v>
      </c>
      <c r="M352" s="2"/>
    </row>
    <row r="353" spans="2:13" ht="20.100000000000001" customHeight="1">
      <c r="B353" s="22" t="s">
        <v>1307</v>
      </c>
      <c r="C353" s="22" t="s">
        <v>694</v>
      </c>
      <c r="D353" s="22" t="s">
        <v>3</v>
      </c>
      <c r="E353" s="23" t="s">
        <v>706</v>
      </c>
      <c r="F353" s="49" t="s">
        <v>28</v>
      </c>
      <c r="G353" s="24">
        <v>188</v>
      </c>
      <c r="H353" s="25"/>
      <c r="I353" s="25">
        <f t="shared" si="54"/>
        <v>0</v>
      </c>
      <c r="J353" s="25">
        <f t="shared" si="53"/>
        <v>0</v>
      </c>
      <c r="K353" s="26" t="e">
        <f t="shared" si="55"/>
        <v>#DIV/0!</v>
      </c>
      <c r="M353" s="2"/>
    </row>
    <row r="354" spans="2:13" ht="20.100000000000001" customHeight="1">
      <c r="B354" s="22" t="s">
        <v>1306</v>
      </c>
      <c r="C354" s="22" t="s">
        <v>707</v>
      </c>
      <c r="D354" s="22" t="s">
        <v>3</v>
      </c>
      <c r="E354" s="23" t="s">
        <v>708</v>
      </c>
      <c r="F354" s="49" t="s">
        <v>29</v>
      </c>
      <c r="G354" s="24">
        <v>20.6</v>
      </c>
      <c r="H354" s="25"/>
      <c r="I354" s="25">
        <f t="shared" si="54"/>
        <v>0</v>
      </c>
      <c r="J354" s="25">
        <f t="shared" si="53"/>
        <v>0</v>
      </c>
      <c r="K354" s="26" t="e">
        <f t="shared" si="55"/>
        <v>#DIV/0!</v>
      </c>
      <c r="L354" s="27"/>
      <c r="M354" s="2"/>
    </row>
    <row r="355" spans="2:13" ht="20.100000000000001" customHeight="1">
      <c r="B355" s="16">
        <v>16</v>
      </c>
      <c r="C355" s="16"/>
      <c r="D355" s="16"/>
      <c r="E355" s="17" t="s">
        <v>709</v>
      </c>
      <c r="F355" s="48"/>
      <c r="G355" s="18"/>
      <c r="H355" s="16"/>
      <c r="I355" s="19"/>
      <c r="J355" s="19">
        <f>SUM(J356:J376)</f>
        <v>0</v>
      </c>
      <c r="K355" s="20" t="e">
        <f>SUM(K356:K376)</f>
        <v>#DIV/0!</v>
      </c>
      <c r="L355" s="27"/>
      <c r="M355" s="2"/>
    </row>
    <row r="356" spans="2:13" ht="20.100000000000001" customHeight="1">
      <c r="B356" s="22" t="s">
        <v>160</v>
      </c>
      <c r="C356" s="22" t="s">
        <v>710</v>
      </c>
      <c r="D356" s="22" t="s">
        <v>3</v>
      </c>
      <c r="E356" s="23" t="s">
        <v>711</v>
      </c>
      <c r="F356" s="49" t="s">
        <v>7</v>
      </c>
      <c r="G356" s="24">
        <v>1.42</v>
      </c>
      <c r="H356" s="25"/>
      <c r="I356" s="25">
        <f t="shared" si="54"/>
        <v>0</v>
      </c>
      <c r="J356" s="25">
        <f t="shared" ref="J356:J376" si="56">G356*I356</f>
        <v>0</v>
      </c>
      <c r="K356" s="26" t="e">
        <f t="shared" si="55"/>
        <v>#DIV/0!</v>
      </c>
      <c r="M356" s="2"/>
    </row>
    <row r="357" spans="2:13" ht="20.100000000000001" customHeight="1">
      <c r="B357" s="22" t="s">
        <v>161</v>
      </c>
      <c r="C357" s="22" t="s">
        <v>712</v>
      </c>
      <c r="D357" s="22" t="s">
        <v>3</v>
      </c>
      <c r="E357" s="23" t="s">
        <v>713</v>
      </c>
      <c r="F357" s="49" t="s">
        <v>1</v>
      </c>
      <c r="G357" s="24">
        <v>0.16</v>
      </c>
      <c r="H357" s="25"/>
      <c r="I357" s="25">
        <f t="shared" si="54"/>
        <v>0</v>
      </c>
      <c r="J357" s="25">
        <f t="shared" si="56"/>
        <v>0</v>
      </c>
      <c r="K357" s="26" t="e">
        <f t="shared" si="55"/>
        <v>#DIV/0!</v>
      </c>
      <c r="L357" s="27"/>
      <c r="M357" s="2"/>
    </row>
    <row r="358" spans="2:13" ht="20.100000000000001" customHeight="1">
      <c r="B358" s="22" t="s">
        <v>1308</v>
      </c>
      <c r="C358" s="22" t="s">
        <v>714</v>
      </c>
      <c r="D358" s="22" t="s">
        <v>3</v>
      </c>
      <c r="E358" s="23" t="s">
        <v>715</v>
      </c>
      <c r="F358" s="49" t="s">
        <v>29</v>
      </c>
      <c r="G358" s="24">
        <v>43</v>
      </c>
      <c r="H358" s="25"/>
      <c r="I358" s="25">
        <f t="shared" si="54"/>
        <v>0</v>
      </c>
      <c r="J358" s="25">
        <f t="shared" si="56"/>
        <v>0</v>
      </c>
      <c r="K358" s="26" t="e">
        <f t="shared" si="55"/>
        <v>#DIV/0!</v>
      </c>
      <c r="L358" s="27"/>
      <c r="M358" s="2"/>
    </row>
    <row r="359" spans="2:13" ht="20.100000000000001" customHeight="1">
      <c r="B359" s="22" t="s">
        <v>1309</v>
      </c>
      <c r="C359" s="22" t="s">
        <v>716</v>
      </c>
      <c r="D359" s="22" t="s">
        <v>25</v>
      </c>
      <c r="E359" s="23" t="s">
        <v>717</v>
      </c>
      <c r="F359" s="49" t="s">
        <v>29</v>
      </c>
      <c r="G359" s="24">
        <v>42</v>
      </c>
      <c r="H359" s="25"/>
      <c r="I359" s="25">
        <f t="shared" si="54"/>
        <v>0</v>
      </c>
      <c r="J359" s="25">
        <f t="shared" si="56"/>
        <v>0</v>
      </c>
      <c r="K359" s="26" t="e">
        <f t="shared" si="55"/>
        <v>#DIV/0!</v>
      </c>
      <c r="M359" s="2"/>
    </row>
    <row r="360" spans="2:13" ht="20.100000000000001" customHeight="1">
      <c r="B360" s="22" t="s">
        <v>1310</v>
      </c>
      <c r="C360" s="22" t="s">
        <v>718</v>
      </c>
      <c r="D360" s="22" t="s">
        <v>3</v>
      </c>
      <c r="E360" s="23" t="s">
        <v>719</v>
      </c>
      <c r="F360" s="49" t="s">
        <v>28</v>
      </c>
      <c r="G360" s="24">
        <v>3</v>
      </c>
      <c r="H360" s="25"/>
      <c r="I360" s="25">
        <f t="shared" si="54"/>
        <v>0</v>
      </c>
      <c r="J360" s="25">
        <f t="shared" si="56"/>
        <v>0</v>
      </c>
      <c r="K360" s="26" t="e">
        <f t="shared" si="55"/>
        <v>#DIV/0!</v>
      </c>
      <c r="M360" s="2"/>
    </row>
    <row r="361" spans="2:13" ht="20.100000000000001" customHeight="1">
      <c r="B361" s="22" t="s">
        <v>1311</v>
      </c>
      <c r="C361" s="22" t="s">
        <v>76</v>
      </c>
      <c r="D361" s="22" t="s">
        <v>3</v>
      </c>
      <c r="E361" s="23" t="s">
        <v>720</v>
      </c>
      <c r="F361" s="49" t="s">
        <v>28</v>
      </c>
      <c r="G361" s="24">
        <v>4</v>
      </c>
      <c r="H361" s="25"/>
      <c r="I361" s="25">
        <f t="shared" si="54"/>
        <v>0</v>
      </c>
      <c r="J361" s="25">
        <f t="shared" si="56"/>
        <v>0</v>
      </c>
      <c r="K361" s="26" t="e">
        <f t="shared" si="55"/>
        <v>#DIV/0!</v>
      </c>
    </row>
    <row r="362" spans="2:13" ht="20.100000000000001" customHeight="1">
      <c r="B362" s="22" t="s">
        <v>1312</v>
      </c>
      <c r="C362" s="22" t="s">
        <v>75</v>
      </c>
      <c r="D362" s="22" t="s">
        <v>3</v>
      </c>
      <c r="E362" s="23" t="s">
        <v>721</v>
      </c>
      <c r="F362" s="49" t="s">
        <v>28</v>
      </c>
      <c r="G362" s="24">
        <v>3</v>
      </c>
      <c r="H362" s="25"/>
      <c r="I362" s="25">
        <f t="shared" si="54"/>
        <v>0</v>
      </c>
      <c r="J362" s="25">
        <f t="shared" si="56"/>
        <v>0</v>
      </c>
      <c r="K362" s="26" t="e">
        <f t="shared" si="55"/>
        <v>#DIV/0!</v>
      </c>
    </row>
    <row r="363" spans="2:13" ht="20.100000000000001" customHeight="1">
      <c r="B363" s="22" t="s">
        <v>1313</v>
      </c>
      <c r="C363" s="22" t="s">
        <v>73</v>
      </c>
      <c r="D363" s="22" t="s">
        <v>3</v>
      </c>
      <c r="E363" s="23" t="s">
        <v>722</v>
      </c>
      <c r="F363" s="49" t="s">
        <v>28</v>
      </c>
      <c r="G363" s="24">
        <v>6</v>
      </c>
      <c r="H363" s="25"/>
      <c r="I363" s="25">
        <f t="shared" si="54"/>
        <v>0</v>
      </c>
      <c r="J363" s="25">
        <f t="shared" si="56"/>
        <v>0</v>
      </c>
      <c r="K363" s="26" t="e">
        <f t="shared" si="55"/>
        <v>#DIV/0!</v>
      </c>
    </row>
    <row r="364" spans="2:13" s="15" customFormat="1" ht="20.100000000000001" customHeight="1">
      <c r="B364" s="22" t="s">
        <v>1314</v>
      </c>
      <c r="C364" s="22" t="s">
        <v>74</v>
      </c>
      <c r="D364" s="22" t="s">
        <v>3</v>
      </c>
      <c r="E364" s="23" t="s">
        <v>723</v>
      </c>
      <c r="F364" s="49" t="s">
        <v>28</v>
      </c>
      <c r="G364" s="24">
        <v>4</v>
      </c>
      <c r="H364" s="25"/>
      <c r="I364" s="25">
        <f t="shared" si="54"/>
        <v>0</v>
      </c>
      <c r="J364" s="25">
        <f t="shared" si="56"/>
        <v>0</v>
      </c>
      <c r="K364" s="26" t="e">
        <f t="shared" si="55"/>
        <v>#DIV/0!</v>
      </c>
      <c r="M364" s="21"/>
    </row>
    <row r="365" spans="2:13" ht="20.100000000000001" customHeight="1">
      <c r="B365" s="22" t="s">
        <v>1315</v>
      </c>
      <c r="C365" s="22" t="s">
        <v>724</v>
      </c>
      <c r="D365" s="22" t="s">
        <v>3</v>
      </c>
      <c r="E365" s="23" t="s">
        <v>725</v>
      </c>
      <c r="F365" s="49" t="s">
        <v>28</v>
      </c>
      <c r="G365" s="24">
        <v>4</v>
      </c>
      <c r="H365" s="25"/>
      <c r="I365" s="25">
        <f t="shared" si="54"/>
        <v>0</v>
      </c>
      <c r="J365" s="25">
        <f t="shared" si="56"/>
        <v>0</v>
      </c>
      <c r="K365" s="26" t="e">
        <f t="shared" si="55"/>
        <v>#DIV/0!</v>
      </c>
    </row>
    <row r="366" spans="2:13" ht="20.100000000000001" customHeight="1">
      <c r="B366" s="22" t="s">
        <v>1316</v>
      </c>
      <c r="C366" s="22" t="s">
        <v>726</v>
      </c>
      <c r="D366" s="22" t="s">
        <v>3</v>
      </c>
      <c r="E366" s="23" t="s">
        <v>727</v>
      </c>
      <c r="F366" s="49" t="s">
        <v>28</v>
      </c>
      <c r="G366" s="24">
        <v>1</v>
      </c>
      <c r="H366" s="25"/>
      <c r="I366" s="25">
        <f t="shared" si="54"/>
        <v>0</v>
      </c>
      <c r="J366" s="25">
        <f t="shared" si="56"/>
        <v>0</v>
      </c>
      <c r="K366" s="26" t="e">
        <f t="shared" si="55"/>
        <v>#DIV/0!</v>
      </c>
    </row>
    <row r="367" spans="2:13" ht="20.100000000000001" customHeight="1">
      <c r="B367" s="22" t="s">
        <v>1317</v>
      </c>
      <c r="C367" s="22" t="s">
        <v>728</v>
      </c>
      <c r="D367" s="22" t="s">
        <v>25</v>
      </c>
      <c r="E367" s="23" t="s">
        <v>729</v>
      </c>
      <c r="F367" s="49" t="s">
        <v>28</v>
      </c>
      <c r="G367" s="24">
        <v>1</v>
      </c>
      <c r="H367" s="25"/>
      <c r="I367" s="25">
        <f t="shared" si="54"/>
        <v>0</v>
      </c>
      <c r="J367" s="25">
        <f t="shared" si="56"/>
        <v>0</v>
      </c>
      <c r="K367" s="26" t="e">
        <f t="shared" si="55"/>
        <v>#DIV/0!</v>
      </c>
    </row>
    <row r="368" spans="2:13" ht="20.100000000000001" customHeight="1">
      <c r="B368" s="22" t="s">
        <v>1318</v>
      </c>
      <c r="C368" s="22" t="s">
        <v>730</v>
      </c>
      <c r="D368" s="22" t="s">
        <v>3</v>
      </c>
      <c r="E368" s="23" t="s">
        <v>731</v>
      </c>
      <c r="F368" s="49" t="s">
        <v>28</v>
      </c>
      <c r="G368" s="24">
        <v>2</v>
      </c>
      <c r="H368" s="25"/>
      <c r="I368" s="25">
        <f t="shared" si="54"/>
        <v>0</v>
      </c>
      <c r="J368" s="25">
        <f t="shared" si="56"/>
        <v>0</v>
      </c>
      <c r="K368" s="26" t="e">
        <f t="shared" si="55"/>
        <v>#DIV/0!</v>
      </c>
    </row>
    <row r="369" spans="2:12" ht="20.100000000000001" customHeight="1">
      <c r="B369" s="22" t="s">
        <v>1319</v>
      </c>
      <c r="C369" s="22" t="s">
        <v>732</v>
      </c>
      <c r="D369" s="22" t="s">
        <v>3</v>
      </c>
      <c r="E369" s="23" t="s">
        <v>733</v>
      </c>
      <c r="F369" s="49" t="s">
        <v>28</v>
      </c>
      <c r="G369" s="24">
        <v>2</v>
      </c>
      <c r="H369" s="25"/>
      <c r="I369" s="25">
        <f t="shared" si="54"/>
        <v>0</v>
      </c>
      <c r="J369" s="25">
        <f t="shared" si="56"/>
        <v>0</v>
      </c>
      <c r="K369" s="26" t="e">
        <f t="shared" si="55"/>
        <v>#DIV/0!</v>
      </c>
    </row>
    <row r="370" spans="2:12" ht="20.100000000000001" customHeight="1">
      <c r="B370" s="22" t="s">
        <v>1320</v>
      </c>
      <c r="C370" s="22" t="s">
        <v>734</v>
      </c>
      <c r="D370" s="22" t="s">
        <v>3</v>
      </c>
      <c r="E370" s="23" t="s">
        <v>735</v>
      </c>
      <c r="F370" s="49" t="s">
        <v>28</v>
      </c>
      <c r="G370" s="24">
        <v>2</v>
      </c>
      <c r="H370" s="25"/>
      <c r="I370" s="25">
        <f t="shared" si="54"/>
        <v>0</v>
      </c>
      <c r="J370" s="25">
        <f t="shared" si="56"/>
        <v>0</v>
      </c>
      <c r="K370" s="26" t="e">
        <f t="shared" si="55"/>
        <v>#DIV/0!</v>
      </c>
    </row>
    <row r="371" spans="2:12" ht="20.100000000000001" customHeight="1">
      <c r="B371" s="22" t="s">
        <v>1321</v>
      </c>
      <c r="C371" s="22" t="s">
        <v>736</v>
      </c>
      <c r="D371" s="22" t="s">
        <v>3</v>
      </c>
      <c r="E371" s="23" t="s">
        <v>737</v>
      </c>
      <c r="F371" s="49" t="s">
        <v>28</v>
      </c>
      <c r="G371" s="24">
        <v>1</v>
      </c>
      <c r="H371" s="25"/>
      <c r="I371" s="25">
        <f t="shared" si="54"/>
        <v>0</v>
      </c>
      <c r="J371" s="25">
        <f t="shared" si="56"/>
        <v>0</v>
      </c>
      <c r="K371" s="26" t="e">
        <f t="shared" si="55"/>
        <v>#DIV/0!</v>
      </c>
    </row>
    <row r="372" spans="2:12" ht="20.100000000000001" customHeight="1">
      <c r="B372" s="22" t="s">
        <v>1322</v>
      </c>
      <c r="C372" s="22" t="s">
        <v>77</v>
      </c>
      <c r="D372" s="22" t="s">
        <v>27</v>
      </c>
      <c r="E372" s="23" t="s">
        <v>738</v>
      </c>
      <c r="F372" s="49" t="s">
        <v>28</v>
      </c>
      <c r="G372" s="24">
        <v>1</v>
      </c>
      <c r="H372" s="25"/>
      <c r="I372" s="25">
        <f t="shared" si="54"/>
        <v>0</v>
      </c>
      <c r="J372" s="25">
        <f t="shared" si="56"/>
        <v>0</v>
      </c>
      <c r="K372" s="26" t="e">
        <f t="shared" si="55"/>
        <v>#DIV/0!</v>
      </c>
    </row>
    <row r="373" spans="2:12" ht="20.100000000000001" customHeight="1">
      <c r="B373" s="22" t="s">
        <v>1323</v>
      </c>
      <c r="C373" s="22" t="s">
        <v>739</v>
      </c>
      <c r="D373" s="22" t="s">
        <v>3</v>
      </c>
      <c r="E373" s="23" t="s">
        <v>740</v>
      </c>
      <c r="F373" s="49" t="s">
        <v>29</v>
      </c>
      <c r="G373" s="24">
        <v>2</v>
      </c>
      <c r="H373" s="25"/>
      <c r="I373" s="25">
        <f t="shared" si="54"/>
        <v>0</v>
      </c>
      <c r="J373" s="25">
        <f t="shared" si="56"/>
        <v>0</v>
      </c>
      <c r="K373" s="26" t="e">
        <f t="shared" si="55"/>
        <v>#DIV/0!</v>
      </c>
    </row>
    <row r="374" spans="2:12" ht="20.100000000000001" customHeight="1">
      <c r="B374" s="22" t="s">
        <v>1324</v>
      </c>
      <c r="C374" s="22" t="s">
        <v>741</v>
      </c>
      <c r="D374" s="22" t="s">
        <v>3</v>
      </c>
      <c r="E374" s="23" t="s">
        <v>742</v>
      </c>
      <c r="F374" s="49" t="s">
        <v>28</v>
      </c>
      <c r="G374" s="24">
        <v>2</v>
      </c>
      <c r="H374" s="25"/>
      <c r="I374" s="25">
        <f t="shared" si="54"/>
        <v>0</v>
      </c>
      <c r="J374" s="25">
        <f t="shared" si="56"/>
        <v>0</v>
      </c>
      <c r="K374" s="26" t="e">
        <f t="shared" si="55"/>
        <v>#DIV/0!</v>
      </c>
      <c r="L374" s="27"/>
    </row>
    <row r="375" spans="2:12" ht="20.100000000000001" customHeight="1">
      <c r="B375" s="22" t="s">
        <v>1325</v>
      </c>
      <c r="C375" s="22" t="s">
        <v>743</v>
      </c>
      <c r="D375" s="22" t="s">
        <v>27</v>
      </c>
      <c r="E375" s="23" t="s">
        <v>744</v>
      </c>
      <c r="F375" s="49" t="s">
        <v>28</v>
      </c>
      <c r="G375" s="24">
        <v>1</v>
      </c>
      <c r="H375" s="25"/>
      <c r="I375" s="25">
        <f t="shared" si="54"/>
        <v>0</v>
      </c>
      <c r="J375" s="25">
        <f t="shared" si="56"/>
        <v>0</v>
      </c>
      <c r="K375" s="26" t="e">
        <f t="shared" si="55"/>
        <v>#DIV/0!</v>
      </c>
      <c r="L375" s="27"/>
    </row>
    <row r="376" spans="2:12" ht="20.100000000000001" customHeight="1">
      <c r="B376" s="22" t="s">
        <v>1326</v>
      </c>
      <c r="C376" s="22" t="s">
        <v>743</v>
      </c>
      <c r="D376" s="22" t="s">
        <v>27</v>
      </c>
      <c r="E376" s="23" t="s">
        <v>745</v>
      </c>
      <c r="F376" s="49" t="s">
        <v>28</v>
      </c>
      <c r="G376" s="24">
        <v>1</v>
      </c>
      <c r="H376" s="25"/>
      <c r="I376" s="25">
        <f t="shared" si="54"/>
        <v>0</v>
      </c>
      <c r="J376" s="25">
        <f t="shared" si="56"/>
        <v>0</v>
      </c>
      <c r="K376" s="26" t="e">
        <f t="shared" si="55"/>
        <v>#DIV/0!</v>
      </c>
    </row>
    <row r="377" spans="2:12" ht="20.100000000000001" customHeight="1">
      <c r="B377" s="16">
        <v>17</v>
      </c>
      <c r="C377" s="16"/>
      <c r="D377" s="16"/>
      <c r="E377" s="17" t="s">
        <v>746</v>
      </c>
      <c r="F377" s="48"/>
      <c r="G377" s="18"/>
      <c r="H377" s="16"/>
      <c r="I377" s="19"/>
      <c r="J377" s="19">
        <f>SUM(J378:J406)</f>
        <v>0</v>
      </c>
      <c r="K377" s="20" t="e">
        <f>SUM(K378:K406)</f>
        <v>#DIV/0!</v>
      </c>
    </row>
    <row r="378" spans="2:12" ht="20.100000000000001" customHeight="1">
      <c r="B378" s="22" t="s">
        <v>162</v>
      </c>
      <c r="C378" s="22" t="s">
        <v>747</v>
      </c>
      <c r="D378" s="22" t="s">
        <v>3</v>
      </c>
      <c r="E378" s="23" t="s">
        <v>748</v>
      </c>
      <c r="F378" s="49" t="s">
        <v>28</v>
      </c>
      <c r="G378" s="24">
        <v>7</v>
      </c>
      <c r="H378" s="25"/>
      <c r="I378" s="25">
        <f t="shared" si="54"/>
        <v>0</v>
      </c>
      <c r="J378" s="25">
        <f t="shared" ref="J378:J406" si="57">G378*I378</f>
        <v>0</v>
      </c>
      <c r="K378" s="26" t="e">
        <f t="shared" si="55"/>
        <v>#DIV/0!</v>
      </c>
    </row>
    <row r="379" spans="2:12" ht="20.100000000000001" customHeight="1">
      <c r="B379" s="22" t="s">
        <v>1327</v>
      </c>
      <c r="C379" s="22" t="s">
        <v>749</v>
      </c>
      <c r="D379" s="22" t="s">
        <v>3</v>
      </c>
      <c r="E379" s="23" t="s">
        <v>750</v>
      </c>
      <c r="F379" s="49" t="s">
        <v>28</v>
      </c>
      <c r="G379" s="24">
        <v>1</v>
      </c>
      <c r="H379" s="25"/>
      <c r="I379" s="25">
        <f t="shared" si="54"/>
        <v>0</v>
      </c>
      <c r="J379" s="25">
        <f t="shared" si="57"/>
        <v>0</v>
      </c>
      <c r="K379" s="26" t="e">
        <f t="shared" si="55"/>
        <v>#DIV/0!</v>
      </c>
    </row>
    <row r="380" spans="2:12" ht="20.100000000000001" customHeight="1">
      <c r="B380" s="22" t="s">
        <v>1328</v>
      </c>
      <c r="C380" s="22" t="s">
        <v>751</v>
      </c>
      <c r="D380" s="22" t="s">
        <v>3</v>
      </c>
      <c r="E380" s="23" t="s">
        <v>752</v>
      </c>
      <c r="F380" s="49" t="s">
        <v>28</v>
      </c>
      <c r="G380" s="24">
        <v>2</v>
      </c>
      <c r="H380" s="25"/>
      <c r="I380" s="25">
        <f t="shared" si="54"/>
        <v>0</v>
      </c>
      <c r="J380" s="25">
        <f t="shared" si="57"/>
        <v>0</v>
      </c>
      <c r="K380" s="26" t="e">
        <f t="shared" si="55"/>
        <v>#DIV/0!</v>
      </c>
    </row>
    <row r="381" spans="2:12" ht="20.100000000000001" customHeight="1">
      <c r="B381" s="22" t="s">
        <v>1329</v>
      </c>
      <c r="C381" s="22" t="s">
        <v>751</v>
      </c>
      <c r="D381" s="22" t="s">
        <v>3</v>
      </c>
      <c r="E381" s="23" t="s">
        <v>753</v>
      </c>
      <c r="F381" s="49" t="s">
        <v>28</v>
      </c>
      <c r="G381" s="24">
        <v>7</v>
      </c>
      <c r="H381" s="25"/>
      <c r="I381" s="25">
        <f t="shared" si="54"/>
        <v>0</v>
      </c>
      <c r="J381" s="25">
        <f t="shared" si="57"/>
        <v>0</v>
      </c>
      <c r="K381" s="26" t="e">
        <f t="shared" si="55"/>
        <v>#DIV/0!</v>
      </c>
    </row>
    <row r="382" spans="2:12" ht="20.100000000000001" customHeight="1">
      <c r="B382" s="22" t="s">
        <v>1330</v>
      </c>
      <c r="C382" s="22" t="s">
        <v>754</v>
      </c>
      <c r="D382" s="22" t="s">
        <v>3</v>
      </c>
      <c r="E382" s="23" t="s">
        <v>755</v>
      </c>
      <c r="F382" s="49" t="s">
        <v>29</v>
      </c>
      <c r="G382" s="24">
        <v>1.25</v>
      </c>
      <c r="H382" s="25"/>
      <c r="I382" s="25">
        <f t="shared" si="54"/>
        <v>0</v>
      </c>
      <c r="J382" s="25">
        <f t="shared" si="57"/>
        <v>0</v>
      </c>
      <c r="K382" s="26" t="e">
        <f t="shared" si="55"/>
        <v>#DIV/0!</v>
      </c>
    </row>
    <row r="383" spans="2:12" ht="20.100000000000001" customHeight="1">
      <c r="B383" s="22" t="s">
        <v>1331</v>
      </c>
      <c r="C383" s="22" t="s">
        <v>756</v>
      </c>
      <c r="D383" s="22" t="s">
        <v>3</v>
      </c>
      <c r="E383" s="23" t="s">
        <v>757</v>
      </c>
      <c r="F383" s="49" t="s">
        <v>28</v>
      </c>
      <c r="G383" s="24">
        <v>10</v>
      </c>
      <c r="H383" s="25"/>
      <c r="I383" s="25">
        <f t="shared" si="54"/>
        <v>0</v>
      </c>
      <c r="J383" s="25">
        <f t="shared" si="57"/>
        <v>0</v>
      </c>
      <c r="K383" s="26" t="e">
        <f t="shared" si="55"/>
        <v>#DIV/0!</v>
      </c>
    </row>
    <row r="384" spans="2:12" ht="20.100000000000001" customHeight="1">
      <c r="B384" s="22" t="s">
        <v>1332</v>
      </c>
      <c r="C384" s="22" t="s">
        <v>758</v>
      </c>
      <c r="D384" s="22" t="s">
        <v>3</v>
      </c>
      <c r="E384" s="23" t="s">
        <v>759</v>
      </c>
      <c r="F384" s="49" t="s">
        <v>28</v>
      </c>
      <c r="G384" s="24">
        <v>4</v>
      </c>
      <c r="H384" s="25"/>
      <c r="I384" s="25">
        <f t="shared" si="54"/>
        <v>0</v>
      </c>
      <c r="J384" s="25">
        <f t="shared" si="57"/>
        <v>0</v>
      </c>
      <c r="K384" s="26" t="e">
        <f t="shared" si="55"/>
        <v>#DIV/0!</v>
      </c>
    </row>
    <row r="385" spans="2:13" ht="20.100000000000001" customHeight="1">
      <c r="B385" s="22" t="s">
        <v>1333</v>
      </c>
      <c r="C385" s="22" t="s">
        <v>754</v>
      </c>
      <c r="D385" s="22" t="s">
        <v>3</v>
      </c>
      <c r="E385" s="23" t="s">
        <v>760</v>
      </c>
      <c r="F385" s="49" t="s">
        <v>28</v>
      </c>
      <c r="G385" s="24">
        <v>65.27</v>
      </c>
      <c r="H385" s="25"/>
      <c r="I385" s="25">
        <f t="shared" si="54"/>
        <v>0</v>
      </c>
      <c r="J385" s="25">
        <f t="shared" si="57"/>
        <v>0</v>
      </c>
      <c r="K385" s="26" t="e">
        <f t="shared" si="55"/>
        <v>#DIV/0!</v>
      </c>
    </row>
    <row r="386" spans="2:13" ht="20.100000000000001" customHeight="1">
      <c r="B386" s="22" t="s">
        <v>1334</v>
      </c>
      <c r="C386" s="22" t="s">
        <v>761</v>
      </c>
      <c r="D386" s="22" t="s">
        <v>27</v>
      </c>
      <c r="E386" s="23" t="s">
        <v>762</v>
      </c>
      <c r="F386" s="49" t="s">
        <v>28</v>
      </c>
      <c r="G386" s="24">
        <v>3</v>
      </c>
      <c r="H386" s="25"/>
      <c r="I386" s="25">
        <f t="shared" si="54"/>
        <v>0</v>
      </c>
      <c r="J386" s="25">
        <f t="shared" si="57"/>
        <v>0</v>
      </c>
      <c r="K386" s="26" t="e">
        <f t="shared" si="55"/>
        <v>#DIV/0!</v>
      </c>
    </row>
    <row r="387" spans="2:13" ht="20.100000000000001" customHeight="1">
      <c r="B387" s="22" t="s">
        <v>1335</v>
      </c>
      <c r="C387" s="22" t="s">
        <v>763</v>
      </c>
      <c r="D387" s="22" t="s">
        <v>27</v>
      </c>
      <c r="E387" s="23" t="s">
        <v>764</v>
      </c>
      <c r="F387" s="49" t="s">
        <v>28</v>
      </c>
      <c r="G387" s="24">
        <v>2</v>
      </c>
      <c r="H387" s="25"/>
      <c r="I387" s="25">
        <f t="shared" si="54"/>
        <v>0</v>
      </c>
      <c r="J387" s="25">
        <f t="shared" si="57"/>
        <v>0</v>
      </c>
      <c r="K387" s="26" t="e">
        <f t="shared" si="55"/>
        <v>#DIV/0!</v>
      </c>
    </row>
    <row r="388" spans="2:13" ht="20.100000000000001" customHeight="1">
      <c r="B388" s="22" t="s">
        <v>1336</v>
      </c>
      <c r="C388" s="22">
        <v>445</v>
      </c>
      <c r="D388" s="22" t="s">
        <v>26</v>
      </c>
      <c r="E388" s="23" t="s">
        <v>765</v>
      </c>
      <c r="F388" s="49" t="s">
        <v>28</v>
      </c>
      <c r="G388" s="24">
        <v>3</v>
      </c>
      <c r="H388" s="25"/>
      <c r="I388" s="25">
        <f t="shared" si="54"/>
        <v>0</v>
      </c>
      <c r="J388" s="25">
        <f t="shared" si="57"/>
        <v>0</v>
      </c>
      <c r="K388" s="26" t="e">
        <f t="shared" si="55"/>
        <v>#DIV/0!</v>
      </c>
    </row>
    <row r="389" spans="2:13" s="15" customFormat="1" ht="20.100000000000001" customHeight="1">
      <c r="B389" s="22" t="s">
        <v>1337</v>
      </c>
      <c r="C389" s="22">
        <v>453</v>
      </c>
      <c r="D389" s="22" t="s">
        <v>26</v>
      </c>
      <c r="E389" s="23" t="s">
        <v>766</v>
      </c>
      <c r="F389" s="49" t="s">
        <v>28</v>
      </c>
      <c r="G389" s="24">
        <v>3</v>
      </c>
      <c r="H389" s="25"/>
      <c r="I389" s="25">
        <f t="shared" si="54"/>
        <v>0</v>
      </c>
      <c r="J389" s="25">
        <f t="shared" si="57"/>
        <v>0</v>
      </c>
      <c r="K389" s="26" t="e">
        <f t="shared" si="55"/>
        <v>#DIV/0!</v>
      </c>
      <c r="M389" s="21"/>
    </row>
    <row r="390" spans="2:13" s="15" customFormat="1" ht="20.100000000000001" customHeight="1">
      <c r="B390" s="22" t="s">
        <v>1338</v>
      </c>
      <c r="C390" s="22">
        <v>456</v>
      </c>
      <c r="D390" s="22" t="s">
        <v>26</v>
      </c>
      <c r="E390" s="23" t="s">
        <v>767</v>
      </c>
      <c r="F390" s="49" t="s">
        <v>28</v>
      </c>
      <c r="G390" s="24">
        <v>6</v>
      </c>
      <c r="H390" s="25"/>
      <c r="I390" s="25">
        <f t="shared" si="54"/>
        <v>0</v>
      </c>
      <c r="J390" s="25">
        <f t="shared" si="57"/>
        <v>0</v>
      </c>
      <c r="K390" s="26" t="e">
        <f t="shared" si="55"/>
        <v>#DIV/0!</v>
      </c>
      <c r="M390" s="21"/>
    </row>
    <row r="391" spans="2:13" ht="20.100000000000001" customHeight="1">
      <c r="B391" s="22" t="s">
        <v>1339</v>
      </c>
      <c r="C391" s="22" t="s">
        <v>756</v>
      </c>
      <c r="D391" s="22" t="s">
        <v>3</v>
      </c>
      <c r="E391" s="23" t="s">
        <v>768</v>
      </c>
      <c r="F391" s="49" t="s">
        <v>28</v>
      </c>
      <c r="G391" s="24">
        <v>3</v>
      </c>
      <c r="H391" s="25"/>
      <c r="I391" s="25">
        <f t="shared" si="54"/>
        <v>0</v>
      </c>
      <c r="J391" s="25">
        <f t="shared" si="57"/>
        <v>0</v>
      </c>
      <c r="K391" s="26" t="e">
        <f t="shared" si="55"/>
        <v>#DIV/0!</v>
      </c>
    </row>
    <row r="392" spans="2:13" ht="20.100000000000001" customHeight="1">
      <c r="B392" s="22" t="s">
        <v>1340</v>
      </c>
      <c r="C392" s="22">
        <v>447</v>
      </c>
      <c r="D392" s="22" t="s">
        <v>26</v>
      </c>
      <c r="E392" s="23" t="s">
        <v>769</v>
      </c>
      <c r="F392" s="49" t="s">
        <v>28</v>
      </c>
      <c r="G392" s="24">
        <v>3</v>
      </c>
      <c r="H392" s="25"/>
      <c r="I392" s="25">
        <f t="shared" si="54"/>
        <v>0</v>
      </c>
      <c r="J392" s="25">
        <f t="shared" si="57"/>
        <v>0</v>
      </c>
      <c r="K392" s="26" t="e">
        <f t="shared" si="55"/>
        <v>#DIV/0!</v>
      </c>
    </row>
    <row r="393" spans="2:13" ht="20.100000000000001" customHeight="1">
      <c r="B393" s="22" t="s">
        <v>1341</v>
      </c>
      <c r="C393" s="22" t="s">
        <v>770</v>
      </c>
      <c r="D393" s="22" t="s">
        <v>3</v>
      </c>
      <c r="E393" s="23" t="s">
        <v>771</v>
      </c>
      <c r="F393" s="49" t="s">
        <v>28</v>
      </c>
      <c r="G393" s="24">
        <v>3</v>
      </c>
      <c r="H393" s="25"/>
      <c r="I393" s="25">
        <f t="shared" si="54"/>
        <v>0</v>
      </c>
      <c r="J393" s="25">
        <f t="shared" si="57"/>
        <v>0</v>
      </c>
      <c r="K393" s="26" t="e">
        <f t="shared" si="55"/>
        <v>#DIV/0!</v>
      </c>
      <c r="M393" s="2"/>
    </row>
    <row r="394" spans="2:13" ht="20.100000000000001" customHeight="1">
      <c r="B394" s="22" t="s">
        <v>1342</v>
      </c>
      <c r="C394" s="22">
        <v>450</v>
      </c>
      <c r="D394" s="22" t="s">
        <v>26</v>
      </c>
      <c r="E394" s="23" t="s">
        <v>772</v>
      </c>
      <c r="F394" s="49" t="s">
        <v>28</v>
      </c>
      <c r="G394" s="24">
        <v>3</v>
      </c>
      <c r="H394" s="25"/>
      <c r="I394" s="25">
        <f t="shared" si="54"/>
        <v>0</v>
      </c>
      <c r="J394" s="25">
        <f t="shared" si="57"/>
        <v>0</v>
      </c>
      <c r="K394" s="26" t="e">
        <f t="shared" si="55"/>
        <v>#DIV/0!</v>
      </c>
      <c r="M394" s="2"/>
    </row>
    <row r="395" spans="2:13" ht="20.100000000000001" customHeight="1">
      <c r="B395" s="22" t="s">
        <v>1343</v>
      </c>
      <c r="C395" s="22" t="s">
        <v>773</v>
      </c>
      <c r="D395" s="22" t="s">
        <v>3</v>
      </c>
      <c r="E395" s="23" t="s">
        <v>774</v>
      </c>
      <c r="F395" s="49" t="s">
        <v>28</v>
      </c>
      <c r="G395" s="24">
        <v>1</v>
      </c>
      <c r="H395" s="25"/>
      <c r="I395" s="25">
        <f t="shared" si="54"/>
        <v>0</v>
      </c>
      <c r="J395" s="25">
        <f t="shared" si="57"/>
        <v>0</v>
      </c>
      <c r="K395" s="26" t="e">
        <f t="shared" si="55"/>
        <v>#DIV/0!</v>
      </c>
      <c r="M395" s="2"/>
    </row>
    <row r="396" spans="2:13" ht="20.100000000000001" customHeight="1">
      <c r="B396" s="22" t="s">
        <v>1344</v>
      </c>
      <c r="C396" s="22" t="s">
        <v>775</v>
      </c>
      <c r="D396" s="22" t="s">
        <v>3</v>
      </c>
      <c r="E396" s="23" t="s">
        <v>776</v>
      </c>
      <c r="F396" s="49" t="s">
        <v>28</v>
      </c>
      <c r="G396" s="24">
        <v>5</v>
      </c>
      <c r="H396" s="25"/>
      <c r="I396" s="25">
        <f t="shared" si="54"/>
        <v>0</v>
      </c>
      <c r="J396" s="25">
        <f t="shared" si="57"/>
        <v>0</v>
      </c>
      <c r="K396" s="26" t="e">
        <f t="shared" si="55"/>
        <v>#DIV/0!</v>
      </c>
      <c r="M396" s="2"/>
    </row>
    <row r="397" spans="2:13" ht="20.100000000000001" customHeight="1">
      <c r="B397" s="22" t="s">
        <v>1345</v>
      </c>
      <c r="C397" s="22" t="s">
        <v>777</v>
      </c>
      <c r="D397" s="22" t="s">
        <v>3</v>
      </c>
      <c r="E397" s="23" t="s">
        <v>778</v>
      </c>
      <c r="F397" s="49" t="s">
        <v>28</v>
      </c>
      <c r="G397" s="24">
        <v>2</v>
      </c>
      <c r="H397" s="25"/>
      <c r="I397" s="25">
        <f t="shared" si="54"/>
        <v>0</v>
      </c>
      <c r="J397" s="25">
        <f t="shared" si="57"/>
        <v>0</v>
      </c>
      <c r="K397" s="26" t="e">
        <f t="shared" si="55"/>
        <v>#DIV/0!</v>
      </c>
      <c r="M397" s="2"/>
    </row>
    <row r="398" spans="2:13" ht="20.100000000000001" customHeight="1">
      <c r="B398" s="22" t="s">
        <v>1346</v>
      </c>
      <c r="C398" s="22" t="s">
        <v>779</v>
      </c>
      <c r="D398" s="22" t="s">
        <v>26</v>
      </c>
      <c r="E398" s="23" t="s">
        <v>780</v>
      </c>
      <c r="F398" s="49" t="s">
        <v>28</v>
      </c>
      <c r="G398" s="24">
        <v>4</v>
      </c>
      <c r="H398" s="25"/>
      <c r="I398" s="25">
        <f t="shared" si="54"/>
        <v>0</v>
      </c>
      <c r="J398" s="25">
        <f t="shared" si="57"/>
        <v>0</v>
      </c>
      <c r="K398" s="26" t="e">
        <f t="shared" si="55"/>
        <v>#DIV/0!</v>
      </c>
      <c r="M398" s="2"/>
    </row>
    <row r="399" spans="2:13" ht="20.100000000000001" customHeight="1">
      <c r="B399" s="22" t="s">
        <v>1347</v>
      </c>
      <c r="C399" s="22" t="s">
        <v>781</v>
      </c>
      <c r="D399" s="22" t="s">
        <v>3</v>
      </c>
      <c r="E399" s="23" t="s">
        <v>782</v>
      </c>
      <c r="F399" s="49" t="s">
        <v>28</v>
      </c>
      <c r="G399" s="24">
        <v>40</v>
      </c>
      <c r="H399" s="25"/>
      <c r="I399" s="25">
        <f t="shared" si="54"/>
        <v>0</v>
      </c>
      <c r="J399" s="25">
        <f t="shared" si="57"/>
        <v>0</v>
      </c>
      <c r="K399" s="26" t="e">
        <f t="shared" si="55"/>
        <v>#DIV/0!</v>
      </c>
      <c r="M399" s="2"/>
    </row>
    <row r="400" spans="2:13" ht="20.100000000000001" customHeight="1">
      <c r="B400" s="22" t="s">
        <v>1348</v>
      </c>
      <c r="C400" s="22" t="s">
        <v>783</v>
      </c>
      <c r="D400" s="22" t="s">
        <v>3</v>
      </c>
      <c r="E400" s="23" t="s">
        <v>784</v>
      </c>
      <c r="F400" s="49" t="s">
        <v>1</v>
      </c>
      <c r="G400" s="24">
        <v>8</v>
      </c>
      <c r="H400" s="25"/>
      <c r="I400" s="25">
        <f t="shared" ref="I400:I406" si="58">H400*$K$3</f>
        <v>0</v>
      </c>
      <c r="J400" s="25">
        <f t="shared" si="57"/>
        <v>0</v>
      </c>
      <c r="K400" s="26" t="e">
        <f t="shared" ref="K400:K406" si="59">J400/$K$576</f>
        <v>#DIV/0!</v>
      </c>
      <c r="M400" s="2"/>
    </row>
    <row r="401" spans="2:13" ht="20.100000000000001" customHeight="1">
      <c r="B401" s="22" t="s">
        <v>1349</v>
      </c>
      <c r="C401" s="22" t="s">
        <v>783</v>
      </c>
      <c r="D401" s="22" t="s">
        <v>3</v>
      </c>
      <c r="E401" s="23" t="s">
        <v>785</v>
      </c>
      <c r="F401" s="49" t="s">
        <v>1</v>
      </c>
      <c r="G401" s="24">
        <v>3</v>
      </c>
      <c r="H401" s="25"/>
      <c r="I401" s="25">
        <f t="shared" si="58"/>
        <v>0</v>
      </c>
      <c r="J401" s="25">
        <f t="shared" si="57"/>
        <v>0</v>
      </c>
      <c r="K401" s="26" t="e">
        <f t="shared" si="59"/>
        <v>#DIV/0!</v>
      </c>
      <c r="M401" s="2"/>
    </row>
    <row r="402" spans="2:13" ht="20.100000000000001" customHeight="1">
      <c r="B402" s="22" t="s">
        <v>1350</v>
      </c>
      <c r="C402" s="22" t="s">
        <v>786</v>
      </c>
      <c r="D402" s="22" t="s">
        <v>27</v>
      </c>
      <c r="E402" s="23" t="s">
        <v>787</v>
      </c>
      <c r="F402" s="49" t="s">
        <v>28</v>
      </c>
      <c r="G402" s="24">
        <v>2</v>
      </c>
      <c r="H402" s="25"/>
      <c r="I402" s="25">
        <f t="shared" si="58"/>
        <v>0</v>
      </c>
      <c r="J402" s="25">
        <f t="shared" si="57"/>
        <v>0</v>
      </c>
      <c r="K402" s="26" t="e">
        <f t="shared" si="59"/>
        <v>#DIV/0!</v>
      </c>
      <c r="M402" s="2"/>
    </row>
    <row r="403" spans="2:13" ht="20.100000000000001" customHeight="1">
      <c r="B403" s="22" t="s">
        <v>1351</v>
      </c>
      <c r="C403" s="22" t="s">
        <v>788</v>
      </c>
      <c r="D403" s="22" t="s">
        <v>25</v>
      </c>
      <c r="E403" s="23" t="s">
        <v>789</v>
      </c>
      <c r="F403" s="49" t="s">
        <v>28</v>
      </c>
      <c r="G403" s="24">
        <v>2</v>
      </c>
      <c r="H403" s="25"/>
      <c r="I403" s="25">
        <f t="shared" si="58"/>
        <v>0</v>
      </c>
      <c r="J403" s="25">
        <f t="shared" si="57"/>
        <v>0</v>
      </c>
      <c r="K403" s="26" t="e">
        <f t="shared" si="59"/>
        <v>#DIV/0!</v>
      </c>
      <c r="M403" s="2"/>
    </row>
    <row r="404" spans="2:13" ht="20.100000000000001" customHeight="1">
      <c r="B404" s="22" t="s">
        <v>1352</v>
      </c>
      <c r="C404" s="22" t="s">
        <v>790</v>
      </c>
      <c r="D404" s="22" t="s">
        <v>25</v>
      </c>
      <c r="E404" s="23" t="s">
        <v>791</v>
      </c>
      <c r="F404" s="49" t="s">
        <v>28</v>
      </c>
      <c r="G404" s="24">
        <v>14</v>
      </c>
      <c r="H404" s="25"/>
      <c r="I404" s="25">
        <f t="shared" si="58"/>
        <v>0</v>
      </c>
      <c r="J404" s="25">
        <f t="shared" si="57"/>
        <v>0</v>
      </c>
      <c r="K404" s="26" t="e">
        <f t="shared" si="59"/>
        <v>#DIV/0!</v>
      </c>
      <c r="M404" s="2"/>
    </row>
    <row r="405" spans="2:13" ht="20.100000000000001" customHeight="1">
      <c r="B405" s="22" t="s">
        <v>1353</v>
      </c>
      <c r="C405" s="22" t="s">
        <v>790</v>
      </c>
      <c r="D405" s="22" t="s">
        <v>25</v>
      </c>
      <c r="E405" s="23" t="s">
        <v>792</v>
      </c>
      <c r="F405" s="49" t="s">
        <v>28</v>
      </c>
      <c r="G405" s="24">
        <v>3</v>
      </c>
      <c r="H405" s="25"/>
      <c r="I405" s="25">
        <f t="shared" si="58"/>
        <v>0</v>
      </c>
      <c r="J405" s="25">
        <f t="shared" si="57"/>
        <v>0</v>
      </c>
      <c r="K405" s="26" t="e">
        <f t="shared" si="59"/>
        <v>#DIV/0!</v>
      </c>
      <c r="M405" s="2"/>
    </row>
    <row r="406" spans="2:13" ht="20.100000000000001" customHeight="1">
      <c r="B406" s="22" t="s">
        <v>1354</v>
      </c>
      <c r="C406" s="22" t="s">
        <v>788</v>
      </c>
      <c r="D406" s="22" t="s">
        <v>25</v>
      </c>
      <c r="E406" s="23" t="s">
        <v>793</v>
      </c>
      <c r="F406" s="49" t="s">
        <v>28</v>
      </c>
      <c r="G406" s="24">
        <v>8</v>
      </c>
      <c r="H406" s="25"/>
      <c r="I406" s="25">
        <f t="shared" si="58"/>
        <v>0</v>
      </c>
      <c r="J406" s="25">
        <f t="shared" si="57"/>
        <v>0</v>
      </c>
      <c r="K406" s="26" t="e">
        <f t="shared" si="59"/>
        <v>#DIV/0!</v>
      </c>
      <c r="M406" s="2"/>
    </row>
    <row r="407" spans="2:13" ht="20.100000000000001" customHeight="1">
      <c r="B407" s="16">
        <v>18</v>
      </c>
      <c r="C407" s="16"/>
      <c r="D407" s="16"/>
      <c r="E407" s="17" t="s">
        <v>794</v>
      </c>
      <c r="F407" s="48"/>
      <c r="G407" s="18"/>
      <c r="H407" s="16"/>
      <c r="I407" s="19"/>
      <c r="J407" s="19">
        <f>SUM(J408,J414,J433,J451,J463,J480)</f>
        <v>0</v>
      </c>
      <c r="K407" s="20" t="e">
        <f>SUM(K408,K414,K433,K451,K463,K480)</f>
        <v>#DIV/0!</v>
      </c>
      <c r="M407" s="2"/>
    </row>
    <row r="408" spans="2:13" ht="20.100000000000001" customHeight="1">
      <c r="B408" s="16" t="s">
        <v>163</v>
      </c>
      <c r="C408" s="16"/>
      <c r="D408" s="16"/>
      <c r="E408" s="17" t="s">
        <v>795</v>
      </c>
      <c r="F408" s="48"/>
      <c r="G408" s="18"/>
      <c r="H408" s="16"/>
      <c r="I408" s="19"/>
      <c r="J408" s="19">
        <f>SUM(J409:J413)</f>
        <v>0</v>
      </c>
      <c r="K408" s="20" t="e">
        <f>SUM(K409:K413)</f>
        <v>#DIV/0!</v>
      </c>
      <c r="M408" s="2"/>
    </row>
    <row r="409" spans="2:13" ht="30" customHeight="1">
      <c r="B409" s="22" t="s">
        <v>164</v>
      </c>
      <c r="C409" s="22" t="s">
        <v>796</v>
      </c>
      <c r="D409" s="22" t="s">
        <v>3</v>
      </c>
      <c r="E409" s="23" t="s">
        <v>797</v>
      </c>
      <c r="F409" s="49" t="s">
        <v>28</v>
      </c>
      <c r="G409" s="24">
        <v>3</v>
      </c>
      <c r="H409" s="25"/>
      <c r="I409" s="25">
        <f t="shared" ref="I409:I472" si="60">H409*$K$3</f>
        <v>0</v>
      </c>
      <c r="J409" s="25">
        <f t="shared" ref="J409:J413" si="61">G409*I409</f>
        <v>0</v>
      </c>
      <c r="K409" s="26" t="e">
        <f t="shared" ref="K409:K472" si="62">J409/$K$576</f>
        <v>#DIV/0!</v>
      </c>
    </row>
    <row r="410" spans="2:13" ht="30" customHeight="1">
      <c r="B410" s="22" t="s">
        <v>165</v>
      </c>
      <c r="C410" s="22" t="s">
        <v>796</v>
      </c>
      <c r="D410" s="22" t="s">
        <v>3</v>
      </c>
      <c r="E410" s="23" t="s">
        <v>798</v>
      </c>
      <c r="F410" s="49" t="s">
        <v>28</v>
      </c>
      <c r="G410" s="24">
        <v>1</v>
      </c>
      <c r="H410" s="25"/>
      <c r="I410" s="25">
        <f t="shared" si="60"/>
        <v>0</v>
      </c>
      <c r="J410" s="25">
        <f t="shared" si="61"/>
        <v>0</v>
      </c>
      <c r="K410" s="26" t="e">
        <f t="shared" si="62"/>
        <v>#DIV/0!</v>
      </c>
    </row>
    <row r="411" spans="2:13" ht="30" customHeight="1">
      <c r="B411" s="22" t="s">
        <v>166</v>
      </c>
      <c r="C411" s="22" t="s">
        <v>66</v>
      </c>
      <c r="D411" s="22" t="s">
        <v>3</v>
      </c>
      <c r="E411" s="23" t="s">
        <v>799</v>
      </c>
      <c r="F411" s="49" t="s">
        <v>28</v>
      </c>
      <c r="G411" s="24">
        <v>3</v>
      </c>
      <c r="H411" s="25"/>
      <c r="I411" s="25">
        <f t="shared" si="60"/>
        <v>0</v>
      </c>
      <c r="J411" s="25">
        <f t="shared" si="61"/>
        <v>0</v>
      </c>
      <c r="K411" s="26" t="e">
        <f t="shared" si="62"/>
        <v>#DIV/0!</v>
      </c>
    </row>
    <row r="412" spans="2:13" ht="30" customHeight="1">
      <c r="B412" s="22" t="s">
        <v>167</v>
      </c>
      <c r="C412" s="22" t="s">
        <v>67</v>
      </c>
      <c r="D412" s="22" t="s">
        <v>3</v>
      </c>
      <c r="E412" s="23" t="s">
        <v>800</v>
      </c>
      <c r="F412" s="49" t="s">
        <v>28</v>
      </c>
      <c r="G412" s="24">
        <v>2</v>
      </c>
      <c r="H412" s="25"/>
      <c r="I412" s="25">
        <f t="shared" si="60"/>
        <v>0</v>
      </c>
      <c r="J412" s="25">
        <f t="shared" si="61"/>
        <v>0</v>
      </c>
      <c r="K412" s="26" t="e">
        <f t="shared" si="62"/>
        <v>#DIV/0!</v>
      </c>
    </row>
    <row r="413" spans="2:13" ht="20.100000000000001" customHeight="1">
      <c r="B413" s="22" t="s">
        <v>168</v>
      </c>
      <c r="C413" s="22" t="s">
        <v>801</v>
      </c>
      <c r="D413" s="22" t="s">
        <v>3</v>
      </c>
      <c r="E413" s="23" t="s">
        <v>802</v>
      </c>
      <c r="F413" s="49" t="s">
        <v>28</v>
      </c>
      <c r="G413" s="24">
        <v>1</v>
      </c>
      <c r="H413" s="25"/>
      <c r="I413" s="25">
        <f t="shared" si="60"/>
        <v>0</v>
      </c>
      <c r="J413" s="25">
        <f t="shared" si="61"/>
        <v>0</v>
      </c>
      <c r="K413" s="26" t="e">
        <f t="shared" si="62"/>
        <v>#DIV/0!</v>
      </c>
    </row>
    <row r="414" spans="2:13" s="15" customFormat="1" ht="20.100000000000001" customHeight="1">
      <c r="B414" s="16" t="s">
        <v>1355</v>
      </c>
      <c r="C414" s="16"/>
      <c r="D414" s="16"/>
      <c r="E414" s="17" t="s">
        <v>803</v>
      </c>
      <c r="F414" s="48"/>
      <c r="G414" s="18"/>
      <c r="H414" s="16"/>
      <c r="I414" s="19"/>
      <c r="J414" s="19">
        <f>SUM(J415:J432)</f>
        <v>0</v>
      </c>
      <c r="K414" s="20" t="e">
        <f>SUM(K415:K432)</f>
        <v>#DIV/0!</v>
      </c>
      <c r="M414" s="21"/>
    </row>
    <row r="415" spans="2:13" ht="20.100000000000001" customHeight="1">
      <c r="B415" s="22" t="s">
        <v>1356</v>
      </c>
      <c r="C415" s="22" t="s">
        <v>804</v>
      </c>
      <c r="D415" s="22" t="s">
        <v>3</v>
      </c>
      <c r="E415" s="23" t="s">
        <v>805</v>
      </c>
      <c r="F415" s="49" t="s">
        <v>28</v>
      </c>
      <c r="G415" s="24">
        <v>22</v>
      </c>
      <c r="H415" s="25"/>
      <c r="I415" s="25">
        <f t="shared" si="60"/>
        <v>0</v>
      </c>
      <c r="J415" s="25">
        <f t="shared" ref="J415:J432" si="63">G415*I415</f>
        <v>0</v>
      </c>
      <c r="K415" s="26" t="e">
        <f t="shared" si="62"/>
        <v>#DIV/0!</v>
      </c>
    </row>
    <row r="416" spans="2:13" ht="20.100000000000001" customHeight="1">
      <c r="B416" s="22" t="s">
        <v>1357</v>
      </c>
      <c r="C416" s="22" t="s">
        <v>804</v>
      </c>
      <c r="D416" s="22" t="s">
        <v>3</v>
      </c>
      <c r="E416" s="23" t="s">
        <v>806</v>
      </c>
      <c r="F416" s="49" t="s">
        <v>28</v>
      </c>
      <c r="G416" s="24">
        <v>7</v>
      </c>
      <c r="H416" s="25"/>
      <c r="I416" s="25">
        <f t="shared" si="60"/>
        <v>0</v>
      </c>
      <c r="J416" s="25">
        <f t="shared" si="63"/>
        <v>0</v>
      </c>
      <c r="K416" s="26" t="e">
        <f t="shared" si="62"/>
        <v>#DIV/0!</v>
      </c>
    </row>
    <row r="417" spans="2:13" ht="20.100000000000001" customHeight="1">
      <c r="B417" s="22" t="s">
        <v>1358</v>
      </c>
      <c r="C417" s="22" t="s">
        <v>804</v>
      </c>
      <c r="D417" s="22" t="s">
        <v>3</v>
      </c>
      <c r="E417" s="23" t="s">
        <v>807</v>
      </c>
      <c r="F417" s="49" t="s">
        <v>28</v>
      </c>
      <c r="G417" s="24">
        <v>19</v>
      </c>
      <c r="H417" s="25"/>
      <c r="I417" s="25">
        <f t="shared" si="60"/>
        <v>0</v>
      </c>
      <c r="J417" s="25">
        <f t="shared" si="63"/>
        <v>0</v>
      </c>
      <c r="K417" s="26" t="e">
        <f t="shared" si="62"/>
        <v>#DIV/0!</v>
      </c>
    </row>
    <row r="418" spans="2:13" s="15" customFormat="1" ht="20.100000000000001" customHeight="1">
      <c r="B418" s="22" t="s">
        <v>1359</v>
      </c>
      <c r="C418" s="22" t="s">
        <v>804</v>
      </c>
      <c r="D418" s="22" t="s">
        <v>3</v>
      </c>
      <c r="E418" s="23" t="s">
        <v>808</v>
      </c>
      <c r="F418" s="49" t="s">
        <v>28</v>
      </c>
      <c r="G418" s="24">
        <v>26</v>
      </c>
      <c r="H418" s="25"/>
      <c r="I418" s="25">
        <f t="shared" si="60"/>
        <v>0</v>
      </c>
      <c r="J418" s="25">
        <f t="shared" si="63"/>
        <v>0</v>
      </c>
      <c r="K418" s="26" t="e">
        <f t="shared" si="62"/>
        <v>#DIV/0!</v>
      </c>
      <c r="M418" s="21"/>
    </row>
    <row r="419" spans="2:13" ht="20.100000000000001" customHeight="1">
      <c r="B419" s="22" t="s">
        <v>1360</v>
      </c>
      <c r="C419" s="22" t="s">
        <v>804</v>
      </c>
      <c r="D419" s="22" t="s">
        <v>3</v>
      </c>
      <c r="E419" s="23" t="s">
        <v>809</v>
      </c>
      <c r="F419" s="49" t="s">
        <v>28</v>
      </c>
      <c r="G419" s="24">
        <v>10</v>
      </c>
      <c r="H419" s="25"/>
      <c r="I419" s="25">
        <f t="shared" si="60"/>
        <v>0</v>
      </c>
      <c r="J419" s="25">
        <f t="shared" si="63"/>
        <v>0</v>
      </c>
      <c r="K419" s="26" t="e">
        <f t="shared" si="62"/>
        <v>#DIV/0!</v>
      </c>
    </row>
    <row r="420" spans="2:13" ht="20.100000000000001" customHeight="1">
      <c r="B420" s="22" t="s">
        <v>1361</v>
      </c>
      <c r="C420" s="22" t="s">
        <v>804</v>
      </c>
      <c r="D420" s="22" t="s">
        <v>3</v>
      </c>
      <c r="E420" s="23" t="s">
        <v>810</v>
      </c>
      <c r="F420" s="49" t="s">
        <v>28</v>
      </c>
      <c r="G420" s="24">
        <v>1</v>
      </c>
      <c r="H420" s="25"/>
      <c r="I420" s="25">
        <f t="shared" si="60"/>
        <v>0</v>
      </c>
      <c r="J420" s="25">
        <f t="shared" si="63"/>
        <v>0</v>
      </c>
      <c r="K420" s="26" t="e">
        <f t="shared" si="62"/>
        <v>#DIV/0!</v>
      </c>
    </row>
    <row r="421" spans="2:13" ht="20.100000000000001" customHeight="1">
      <c r="B421" s="22" t="s">
        <v>1362</v>
      </c>
      <c r="C421" s="22" t="s">
        <v>811</v>
      </c>
      <c r="D421" s="22" t="s">
        <v>3</v>
      </c>
      <c r="E421" s="23" t="s">
        <v>812</v>
      </c>
      <c r="F421" s="49" t="s">
        <v>28</v>
      </c>
      <c r="G421" s="24">
        <v>1</v>
      </c>
      <c r="H421" s="25"/>
      <c r="I421" s="25">
        <f t="shared" si="60"/>
        <v>0</v>
      </c>
      <c r="J421" s="25">
        <f t="shared" si="63"/>
        <v>0</v>
      </c>
      <c r="K421" s="26" t="e">
        <f t="shared" si="62"/>
        <v>#DIV/0!</v>
      </c>
    </row>
    <row r="422" spans="2:13" ht="20.100000000000001" customHeight="1">
      <c r="B422" s="22" t="s">
        <v>1363</v>
      </c>
      <c r="C422" s="22" t="s">
        <v>811</v>
      </c>
      <c r="D422" s="22" t="s">
        <v>3</v>
      </c>
      <c r="E422" s="23" t="s">
        <v>813</v>
      </c>
      <c r="F422" s="49" t="s">
        <v>28</v>
      </c>
      <c r="G422" s="24">
        <v>4</v>
      </c>
      <c r="H422" s="25"/>
      <c r="I422" s="25">
        <f t="shared" si="60"/>
        <v>0</v>
      </c>
      <c r="J422" s="25">
        <f t="shared" si="63"/>
        <v>0</v>
      </c>
      <c r="K422" s="26" t="e">
        <f t="shared" si="62"/>
        <v>#DIV/0!</v>
      </c>
    </row>
    <row r="423" spans="2:13" s="15" customFormat="1" ht="20.100000000000001" customHeight="1">
      <c r="B423" s="22" t="s">
        <v>1364</v>
      </c>
      <c r="C423" s="22" t="s">
        <v>811</v>
      </c>
      <c r="D423" s="22" t="s">
        <v>3</v>
      </c>
      <c r="E423" s="23" t="s">
        <v>814</v>
      </c>
      <c r="F423" s="49" t="s">
        <v>28</v>
      </c>
      <c r="G423" s="24">
        <v>2</v>
      </c>
      <c r="H423" s="25"/>
      <c r="I423" s="25">
        <f t="shared" si="60"/>
        <v>0</v>
      </c>
      <c r="J423" s="25">
        <f t="shared" si="63"/>
        <v>0</v>
      </c>
      <c r="K423" s="26" t="e">
        <f t="shared" si="62"/>
        <v>#DIV/0!</v>
      </c>
      <c r="M423" s="21"/>
    </row>
    <row r="424" spans="2:13" ht="20.100000000000001" customHeight="1">
      <c r="B424" s="22" t="s">
        <v>1365</v>
      </c>
      <c r="C424" s="22" t="s">
        <v>189</v>
      </c>
      <c r="D424" s="22" t="s">
        <v>3</v>
      </c>
      <c r="E424" s="23" t="s">
        <v>815</v>
      </c>
      <c r="F424" s="49" t="s">
        <v>28</v>
      </c>
      <c r="G424" s="24">
        <v>10</v>
      </c>
      <c r="H424" s="25"/>
      <c r="I424" s="25">
        <f t="shared" si="60"/>
        <v>0</v>
      </c>
      <c r="J424" s="25">
        <f t="shared" si="63"/>
        <v>0</v>
      </c>
      <c r="K424" s="26" t="e">
        <f t="shared" si="62"/>
        <v>#DIV/0!</v>
      </c>
    </row>
    <row r="425" spans="2:13" ht="20.100000000000001" customHeight="1">
      <c r="B425" s="22" t="s">
        <v>1366</v>
      </c>
      <c r="C425" s="22" t="s">
        <v>816</v>
      </c>
      <c r="D425" s="22" t="s">
        <v>3</v>
      </c>
      <c r="E425" s="23" t="s">
        <v>817</v>
      </c>
      <c r="F425" s="49" t="s">
        <v>28</v>
      </c>
      <c r="G425" s="24">
        <v>1</v>
      </c>
      <c r="H425" s="25"/>
      <c r="I425" s="25">
        <f t="shared" si="60"/>
        <v>0</v>
      </c>
      <c r="J425" s="25">
        <f t="shared" si="63"/>
        <v>0</v>
      </c>
      <c r="K425" s="26" t="e">
        <f t="shared" si="62"/>
        <v>#DIV/0!</v>
      </c>
      <c r="M425" s="2"/>
    </row>
    <row r="426" spans="2:13" ht="20.100000000000001" customHeight="1">
      <c r="B426" s="22" t="s">
        <v>1367</v>
      </c>
      <c r="C426" s="22" t="s">
        <v>816</v>
      </c>
      <c r="D426" s="22" t="s">
        <v>3</v>
      </c>
      <c r="E426" s="23" t="s">
        <v>818</v>
      </c>
      <c r="F426" s="49" t="s">
        <v>28</v>
      </c>
      <c r="G426" s="24">
        <v>1</v>
      </c>
      <c r="H426" s="25"/>
      <c r="I426" s="25">
        <f t="shared" si="60"/>
        <v>0</v>
      </c>
      <c r="J426" s="25">
        <f t="shared" si="63"/>
        <v>0</v>
      </c>
      <c r="K426" s="26" t="e">
        <f t="shared" si="62"/>
        <v>#DIV/0!</v>
      </c>
      <c r="M426" s="2"/>
    </row>
    <row r="427" spans="2:13" ht="20.100000000000001" customHeight="1">
      <c r="B427" s="22" t="s">
        <v>1368</v>
      </c>
      <c r="C427" s="22" t="s">
        <v>819</v>
      </c>
      <c r="D427" s="22" t="s">
        <v>25</v>
      </c>
      <c r="E427" s="23" t="s">
        <v>820</v>
      </c>
      <c r="F427" s="49" t="s">
        <v>28</v>
      </c>
      <c r="G427" s="24">
        <v>3</v>
      </c>
      <c r="H427" s="25"/>
      <c r="I427" s="25">
        <f t="shared" si="60"/>
        <v>0</v>
      </c>
      <c r="J427" s="25">
        <f t="shared" si="63"/>
        <v>0</v>
      </c>
      <c r="K427" s="26" t="e">
        <f t="shared" si="62"/>
        <v>#DIV/0!</v>
      </c>
      <c r="M427" s="2"/>
    </row>
    <row r="428" spans="2:13" ht="20.100000000000001" customHeight="1">
      <c r="B428" s="22" t="s">
        <v>1369</v>
      </c>
      <c r="C428" s="22" t="s">
        <v>821</v>
      </c>
      <c r="D428" s="22" t="s">
        <v>25</v>
      </c>
      <c r="E428" s="23" t="s">
        <v>822</v>
      </c>
      <c r="F428" s="49" t="s">
        <v>28</v>
      </c>
      <c r="G428" s="24">
        <v>3</v>
      </c>
      <c r="H428" s="25"/>
      <c r="I428" s="25">
        <f t="shared" si="60"/>
        <v>0</v>
      </c>
      <c r="J428" s="25">
        <f t="shared" si="63"/>
        <v>0</v>
      </c>
      <c r="K428" s="26" t="e">
        <f t="shared" si="62"/>
        <v>#DIV/0!</v>
      </c>
      <c r="M428" s="2"/>
    </row>
    <row r="429" spans="2:13" ht="20.100000000000001" customHeight="1">
      <c r="B429" s="22" t="s">
        <v>1370</v>
      </c>
      <c r="C429" s="22" t="s">
        <v>819</v>
      </c>
      <c r="D429" s="22" t="s">
        <v>25</v>
      </c>
      <c r="E429" s="23" t="s">
        <v>823</v>
      </c>
      <c r="F429" s="49" t="s">
        <v>28</v>
      </c>
      <c r="G429" s="24">
        <v>1</v>
      </c>
      <c r="H429" s="25"/>
      <c r="I429" s="25">
        <f t="shared" si="60"/>
        <v>0</v>
      </c>
      <c r="J429" s="25">
        <f t="shared" si="63"/>
        <v>0</v>
      </c>
      <c r="K429" s="26" t="e">
        <f t="shared" si="62"/>
        <v>#DIV/0!</v>
      </c>
      <c r="M429" s="2"/>
    </row>
    <row r="430" spans="2:13" ht="20.100000000000001" customHeight="1">
      <c r="B430" s="22" t="s">
        <v>1371</v>
      </c>
      <c r="C430" s="22" t="s">
        <v>819</v>
      </c>
      <c r="D430" s="22" t="s">
        <v>25</v>
      </c>
      <c r="E430" s="23" t="s">
        <v>824</v>
      </c>
      <c r="F430" s="49" t="s">
        <v>28</v>
      </c>
      <c r="G430" s="24">
        <v>1</v>
      </c>
      <c r="H430" s="25"/>
      <c r="I430" s="25">
        <f t="shared" si="60"/>
        <v>0</v>
      </c>
      <c r="J430" s="25">
        <f t="shared" si="63"/>
        <v>0</v>
      </c>
      <c r="K430" s="26" t="e">
        <f t="shared" si="62"/>
        <v>#DIV/0!</v>
      </c>
      <c r="M430" s="2"/>
    </row>
    <row r="431" spans="2:13" ht="20.100000000000001" customHeight="1">
      <c r="B431" s="22" t="s">
        <v>1372</v>
      </c>
      <c r="C431" s="22" t="s">
        <v>825</v>
      </c>
      <c r="D431" s="22" t="s">
        <v>25</v>
      </c>
      <c r="E431" s="23" t="s">
        <v>826</v>
      </c>
      <c r="F431" s="49" t="s">
        <v>28</v>
      </c>
      <c r="G431" s="24">
        <v>28</v>
      </c>
      <c r="H431" s="25"/>
      <c r="I431" s="25">
        <f t="shared" si="60"/>
        <v>0</v>
      </c>
      <c r="J431" s="25">
        <f t="shared" si="63"/>
        <v>0</v>
      </c>
      <c r="K431" s="26" t="e">
        <f t="shared" si="62"/>
        <v>#DIV/0!</v>
      </c>
      <c r="M431" s="2"/>
    </row>
    <row r="432" spans="2:13" ht="20.100000000000001" customHeight="1">
      <c r="B432" s="22" t="s">
        <v>1373</v>
      </c>
      <c r="C432" s="22" t="s">
        <v>825</v>
      </c>
      <c r="D432" s="22" t="s">
        <v>25</v>
      </c>
      <c r="E432" s="23" t="s">
        <v>827</v>
      </c>
      <c r="F432" s="49" t="s">
        <v>28</v>
      </c>
      <c r="G432" s="24">
        <v>8</v>
      </c>
      <c r="H432" s="25"/>
      <c r="I432" s="25">
        <f t="shared" si="60"/>
        <v>0</v>
      </c>
      <c r="J432" s="25">
        <f t="shared" si="63"/>
        <v>0</v>
      </c>
      <c r="K432" s="26" t="e">
        <f t="shared" si="62"/>
        <v>#DIV/0!</v>
      </c>
      <c r="M432" s="2"/>
    </row>
    <row r="433" spans="2:13" ht="20.100000000000001" customHeight="1">
      <c r="B433" s="16" t="s">
        <v>1374</v>
      </c>
      <c r="C433" s="16"/>
      <c r="D433" s="16"/>
      <c r="E433" s="17" t="s">
        <v>828</v>
      </c>
      <c r="F433" s="48"/>
      <c r="G433" s="18"/>
      <c r="H433" s="16"/>
      <c r="I433" s="19"/>
      <c r="J433" s="19">
        <f>SUM(J434:J450)</f>
        <v>0</v>
      </c>
      <c r="K433" s="20" t="e">
        <f>SUM(K434:K450)</f>
        <v>#DIV/0!</v>
      </c>
      <c r="M433" s="2"/>
    </row>
    <row r="434" spans="2:13" ht="20.100000000000001" customHeight="1">
      <c r="B434" s="22" t="s">
        <v>1375</v>
      </c>
      <c r="C434" s="22" t="s">
        <v>829</v>
      </c>
      <c r="D434" s="22" t="s">
        <v>3</v>
      </c>
      <c r="E434" s="23" t="s">
        <v>830</v>
      </c>
      <c r="F434" s="49" t="s">
        <v>29</v>
      </c>
      <c r="G434" s="24">
        <v>559.4</v>
      </c>
      <c r="H434" s="25"/>
      <c r="I434" s="25">
        <f t="shared" si="60"/>
        <v>0</v>
      </c>
      <c r="J434" s="25">
        <f t="shared" ref="J434:J450" si="64">G434*I434</f>
        <v>0</v>
      </c>
      <c r="K434" s="26" t="e">
        <f t="shared" si="62"/>
        <v>#DIV/0!</v>
      </c>
      <c r="M434" s="2"/>
    </row>
    <row r="435" spans="2:13" ht="20.100000000000001" customHeight="1">
      <c r="B435" s="22" t="s">
        <v>1376</v>
      </c>
      <c r="C435" s="22" t="s">
        <v>831</v>
      </c>
      <c r="D435" s="22" t="s">
        <v>3</v>
      </c>
      <c r="E435" s="23" t="s">
        <v>832</v>
      </c>
      <c r="F435" s="49" t="s">
        <v>29</v>
      </c>
      <c r="G435" s="24">
        <v>298.89999999999998</v>
      </c>
      <c r="H435" s="25"/>
      <c r="I435" s="25">
        <f t="shared" si="60"/>
        <v>0</v>
      </c>
      <c r="J435" s="25">
        <f t="shared" si="64"/>
        <v>0</v>
      </c>
      <c r="K435" s="26" t="e">
        <f t="shared" si="62"/>
        <v>#DIV/0!</v>
      </c>
      <c r="M435" s="2"/>
    </row>
    <row r="436" spans="2:13" ht="20.100000000000001" customHeight="1">
      <c r="B436" s="22" t="s">
        <v>1377</v>
      </c>
      <c r="C436" s="22" t="s">
        <v>833</v>
      </c>
      <c r="D436" s="22" t="s">
        <v>3</v>
      </c>
      <c r="E436" s="23" t="s">
        <v>834</v>
      </c>
      <c r="F436" s="49" t="s">
        <v>29</v>
      </c>
      <c r="G436" s="24">
        <v>6</v>
      </c>
      <c r="H436" s="25"/>
      <c r="I436" s="25">
        <f t="shared" si="60"/>
        <v>0</v>
      </c>
      <c r="J436" s="25">
        <f t="shared" si="64"/>
        <v>0</v>
      </c>
      <c r="K436" s="26" t="e">
        <f t="shared" si="62"/>
        <v>#DIV/0!</v>
      </c>
      <c r="M436" s="2"/>
    </row>
    <row r="437" spans="2:13" ht="20.100000000000001" customHeight="1">
      <c r="B437" s="22" t="s">
        <v>1378</v>
      </c>
      <c r="C437" s="22" t="s">
        <v>835</v>
      </c>
      <c r="D437" s="22" t="s">
        <v>3</v>
      </c>
      <c r="E437" s="23" t="s">
        <v>836</v>
      </c>
      <c r="F437" s="49" t="s">
        <v>29</v>
      </c>
      <c r="G437" s="24">
        <v>241.8</v>
      </c>
      <c r="H437" s="25"/>
      <c r="I437" s="25">
        <f t="shared" si="60"/>
        <v>0</v>
      </c>
      <c r="J437" s="25">
        <f t="shared" si="64"/>
        <v>0</v>
      </c>
      <c r="K437" s="26" t="e">
        <f t="shared" si="62"/>
        <v>#DIV/0!</v>
      </c>
      <c r="M437" s="2"/>
    </row>
    <row r="438" spans="2:13" ht="20.100000000000001" customHeight="1">
      <c r="B438" s="22" t="s">
        <v>1379</v>
      </c>
      <c r="C438" s="22" t="s">
        <v>837</v>
      </c>
      <c r="D438" s="22" t="s">
        <v>3</v>
      </c>
      <c r="E438" s="23" t="s">
        <v>838</v>
      </c>
      <c r="F438" s="49" t="s">
        <v>29</v>
      </c>
      <c r="G438" s="24">
        <v>15.6</v>
      </c>
      <c r="H438" s="25"/>
      <c r="I438" s="25">
        <f t="shared" si="60"/>
        <v>0</v>
      </c>
      <c r="J438" s="25">
        <f t="shared" si="64"/>
        <v>0</v>
      </c>
      <c r="K438" s="26" t="e">
        <f t="shared" si="62"/>
        <v>#DIV/0!</v>
      </c>
      <c r="M438" s="2"/>
    </row>
    <row r="439" spans="2:13" ht="20.100000000000001" customHeight="1">
      <c r="B439" s="22" t="s">
        <v>1380</v>
      </c>
      <c r="C439" s="22" t="s">
        <v>839</v>
      </c>
      <c r="D439" s="22" t="s">
        <v>3</v>
      </c>
      <c r="E439" s="23" t="s">
        <v>840</v>
      </c>
      <c r="F439" s="49" t="s">
        <v>29</v>
      </c>
      <c r="G439" s="24">
        <v>14.7</v>
      </c>
      <c r="H439" s="25"/>
      <c r="I439" s="25">
        <f t="shared" si="60"/>
        <v>0</v>
      </c>
      <c r="J439" s="25">
        <f t="shared" si="64"/>
        <v>0</v>
      </c>
      <c r="K439" s="26" t="e">
        <f t="shared" si="62"/>
        <v>#DIV/0!</v>
      </c>
      <c r="M439" s="2"/>
    </row>
    <row r="440" spans="2:13" ht="20.100000000000001" customHeight="1">
      <c r="B440" s="22" t="s">
        <v>1381</v>
      </c>
      <c r="C440" s="22" t="s">
        <v>841</v>
      </c>
      <c r="D440" s="22" t="s">
        <v>3</v>
      </c>
      <c r="E440" s="23" t="s">
        <v>842</v>
      </c>
      <c r="F440" s="49" t="s">
        <v>29</v>
      </c>
      <c r="G440" s="24">
        <v>164.6</v>
      </c>
      <c r="H440" s="25"/>
      <c r="I440" s="25">
        <f t="shared" si="60"/>
        <v>0</v>
      </c>
      <c r="J440" s="25">
        <f t="shared" si="64"/>
        <v>0</v>
      </c>
      <c r="K440" s="26" t="e">
        <f t="shared" si="62"/>
        <v>#DIV/0!</v>
      </c>
      <c r="M440" s="2"/>
    </row>
    <row r="441" spans="2:13" ht="20.100000000000001" customHeight="1">
      <c r="B441" s="22" t="s">
        <v>1382</v>
      </c>
      <c r="C441" s="22" t="s">
        <v>843</v>
      </c>
      <c r="D441" s="22" t="s">
        <v>3</v>
      </c>
      <c r="E441" s="23" t="s">
        <v>844</v>
      </c>
      <c r="F441" s="49" t="s">
        <v>29</v>
      </c>
      <c r="G441" s="24">
        <v>68.599999999999994</v>
      </c>
      <c r="H441" s="25"/>
      <c r="I441" s="25">
        <f t="shared" si="60"/>
        <v>0</v>
      </c>
      <c r="J441" s="25">
        <f t="shared" si="64"/>
        <v>0</v>
      </c>
      <c r="K441" s="26" t="e">
        <f t="shared" si="62"/>
        <v>#DIV/0!</v>
      </c>
      <c r="M441" s="2"/>
    </row>
    <row r="442" spans="2:13" ht="20.100000000000001" customHeight="1">
      <c r="B442" s="22" t="s">
        <v>1383</v>
      </c>
      <c r="C442" s="22" t="s">
        <v>845</v>
      </c>
      <c r="D442" s="22" t="s">
        <v>3</v>
      </c>
      <c r="E442" s="23" t="s">
        <v>846</v>
      </c>
      <c r="F442" s="49" t="s">
        <v>29</v>
      </c>
      <c r="G442" s="24">
        <v>2.2999999999999998</v>
      </c>
      <c r="H442" s="25"/>
      <c r="I442" s="25">
        <f t="shared" si="60"/>
        <v>0</v>
      </c>
      <c r="J442" s="25">
        <f t="shared" si="64"/>
        <v>0</v>
      </c>
      <c r="K442" s="26" t="e">
        <f t="shared" si="62"/>
        <v>#DIV/0!</v>
      </c>
      <c r="M442" s="2"/>
    </row>
    <row r="443" spans="2:13" ht="20.100000000000001" customHeight="1">
      <c r="B443" s="22" t="s">
        <v>1384</v>
      </c>
      <c r="C443" s="22" t="s">
        <v>847</v>
      </c>
      <c r="D443" s="22" t="s">
        <v>3</v>
      </c>
      <c r="E443" s="23" t="s">
        <v>848</v>
      </c>
      <c r="F443" s="49" t="s">
        <v>29</v>
      </c>
      <c r="G443" s="24">
        <v>3.5</v>
      </c>
      <c r="H443" s="25"/>
      <c r="I443" s="25">
        <f t="shared" si="60"/>
        <v>0</v>
      </c>
      <c r="J443" s="25">
        <f t="shared" si="64"/>
        <v>0</v>
      </c>
      <c r="K443" s="26" t="e">
        <f t="shared" si="62"/>
        <v>#DIV/0!</v>
      </c>
      <c r="M443" s="2"/>
    </row>
    <row r="444" spans="2:13" ht="20.100000000000001" customHeight="1">
      <c r="B444" s="22" t="s">
        <v>1385</v>
      </c>
      <c r="C444" s="22" t="s">
        <v>849</v>
      </c>
      <c r="D444" s="22" t="s">
        <v>3</v>
      </c>
      <c r="E444" s="23" t="s">
        <v>850</v>
      </c>
      <c r="F444" s="49" t="s">
        <v>29</v>
      </c>
      <c r="G444" s="24">
        <v>21.9</v>
      </c>
      <c r="H444" s="25"/>
      <c r="I444" s="25">
        <f t="shared" si="60"/>
        <v>0</v>
      </c>
      <c r="J444" s="25">
        <f t="shared" si="64"/>
        <v>0</v>
      </c>
      <c r="K444" s="26" t="e">
        <f t="shared" si="62"/>
        <v>#DIV/0!</v>
      </c>
      <c r="M444" s="2"/>
    </row>
    <row r="445" spans="2:13" ht="20.100000000000001" customHeight="1">
      <c r="B445" s="22" t="s">
        <v>1386</v>
      </c>
      <c r="C445" s="22" t="s">
        <v>63</v>
      </c>
      <c r="D445" s="22" t="s">
        <v>3</v>
      </c>
      <c r="E445" s="23" t="s">
        <v>851</v>
      </c>
      <c r="F445" s="49" t="s">
        <v>28</v>
      </c>
      <c r="G445" s="24">
        <v>17</v>
      </c>
      <c r="H445" s="25"/>
      <c r="I445" s="25">
        <f t="shared" si="60"/>
        <v>0</v>
      </c>
      <c r="J445" s="25">
        <f t="shared" si="64"/>
        <v>0</v>
      </c>
      <c r="K445" s="26" t="e">
        <f t="shared" si="62"/>
        <v>#DIV/0!</v>
      </c>
      <c r="M445" s="2"/>
    </row>
    <row r="446" spans="2:13" ht="20.100000000000001" customHeight="1">
      <c r="B446" s="22" t="s">
        <v>1387</v>
      </c>
      <c r="C446" s="22" t="s">
        <v>852</v>
      </c>
      <c r="D446" s="22" t="s">
        <v>3</v>
      </c>
      <c r="E446" s="23" t="s">
        <v>853</v>
      </c>
      <c r="F446" s="49" t="s">
        <v>28</v>
      </c>
      <c r="G446" s="24">
        <v>17</v>
      </c>
      <c r="H446" s="25"/>
      <c r="I446" s="25">
        <f t="shared" si="60"/>
        <v>0</v>
      </c>
      <c r="J446" s="25">
        <f t="shared" si="64"/>
        <v>0</v>
      </c>
      <c r="K446" s="26" t="e">
        <f t="shared" si="62"/>
        <v>#DIV/0!</v>
      </c>
      <c r="M446" s="2"/>
    </row>
    <row r="447" spans="2:13" ht="20.100000000000001" customHeight="1">
      <c r="B447" s="22" t="s">
        <v>1388</v>
      </c>
      <c r="C447" s="22" t="s">
        <v>854</v>
      </c>
      <c r="D447" s="22" t="s">
        <v>3</v>
      </c>
      <c r="E447" s="23" t="s">
        <v>855</v>
      </c>
      <c r="F447" s="49" t="s">
        <v>28</v>
      </c>
      <c r="G447" s="24">
        <v>2</v>
      </c>
      <c r="H447" s="25"/>
      <c r="I447" s="25">
        <f t="shared" si="60"/>
        <v>0</v>
      </c>
      <c r="J447" s="25">
        <f t="shared" si="64"/>
        <v>0</v>
      </c>
      <c r="K447" s="26" t="e">
        <f t="shared" si="62"/>
        <v>#DIV/0!</v>
      </c>
      <c r="M447" s="2"/>
    </row>
    <row r="448" spans="2:13" ht="20.100000000000001" customHeight="1">
      <c r="B448" s="22" t="s">
        <v>1389</v>
      </c>
      <c r="C448" s="22" t="s">
        <v>856</v>
      </c>
      <c r="D448" s="22" t="s">
        <v>3</v>
      </c>
      <c r="E448" s="23" t="s">
        <v>857</v>
      </c>
      <c r="F448" s="49" t="s">
        <v>28</v>
      </c>
      <c r="G448" s="24">
        <v>262</v>
      </c>
      <c r="H448" s="25"/>
      <c r="I448" s="25">
        <f t="shared" si="60"/>
        <v>0</v>
      </c>
      <c r="J448" s="25">
        <f t="shared" si="64"/>
        <v>0</v>
      </c>
      <c r="K448" s="26" t="e">
        <f t="shared" si="62"/>
        <v>#DIV/0!</v>
      </c>
      <c r="M448" s="2"/>
    </row>
    <row r="449" spans="2:13" ht="20.100000000000001" customHeight="1">
      <c r="B449" s="22" t="s">
        <v>1390</v>
      </c>
      <c r="C449" s="22" t="s">
        <v>858</v>
      </c>
      <c r="D449" s="22" t="s">
        <v>3</v>
      </c>
      <c r="E449" s="23" t="s">
        <v>859</v>
      </c>
      <c r="F449" s="49" t="s">
        <v>28</v>
      </c>
      <c r="G449" s="24">
        <v>10</v>
      </c>
      <c r="H449" s="25"/>
      <c r="I449" s="25">
        <f t="shared" si="60"/>
        <v>0</v>
      </c>
      <c r="J449" s="25">
        <f t="shared" si="64"/>
        <v>0</v>
      </c>
      <c r="K449" s="26" t="e">
        <f t="shared" si="62"/>
        <v>#DIV/0!</v>
      </c>
      <c r="M449" s="2"/>
    </row>
    <row r="450" spans="2:13" ht="20.100000000000001" customHeight="1">
      <c r="B450" s="22" t="s">
        <v>1391</v>
      </c>
      <c r="C450" s="22" t="s">
        <v>860</v>
      </c>
      <c r="D450" s="22" t="s">
        <v>3</v>
      </c>
      <c r="E450" s="23" t="s">
        <v>861</v>
      </c>
      <c r="F450" s="49" t="s">
        <v>28</v>
      </c>
      <c r="G450" s="24">
        <v>205</v>
      </c>
      <c r="H450" s="25"/>
      <c r="I450" s="25">
        <f t="shared" si="60"/>
        <v>0</v>
      </c>
      <c r="J450" s="25">
        <f t="shared" si="64"/>
        <v>0</v>
      </c>
      <c r="K450" s="26" t="e">
        <f t="shared" si="62"/>
        <v>#DIV/0!</v>
      </c>
      <c r="M450" s="2"/>
    </row>
    <row r="451" spans="2:13" ht="20.100000000000001" customHeight="1">
      <c r="B451" s="16" t="s">
        <v>1392</v>
      </c>
      <c r="C451" s="16"/>
      <c r="D451" s="16"/>
      <c r="E451" s="17" t="s">
        <v>862</v>
      </c>
      <c r="F451" s="48"/>
      <c r="G451" s="18"/>
      <c r="H451" s="16"/>
      <c r="I451" s="19"/>
      <c r="J451" s="19">
        <f>SUM(J452:J462)</f>
        <v>0</v>
      </c>
      <c r="K451" s="20" t="e">
        <f>SUM(K452:K462)</f>
        <v>#DIV/0!</v>
      </c>
      <c r="M451" s="2"/>
    </row>
    <row r="452" spans="2:13" ht="30" customHeight="1">
      <c r="B452" s="22" t="s">
        <v>1393</v>
      </c>
      <c r="C452" s="22" t="s">
        <v>863</v>
      </c>
      <c r="D452" s="22" t="s">
        <v>3</v>
      </c>
      <c r="E452" s="23" t="s">
        <v>864</v>
      </c>
      <c r="F452" s="49" t="s">
        <v>29</v>
      </c>
      <c r="G452" s="24">
        <v>7957.1</v>
      </c>
      <c r="H452" s="25"/>
      <c r="I452" s="25">
        <f t="shared" si="60"/>
        <v>0</v>
      </c>
      <c r="J452" s="25">
        <f t="shared" ref="J452:J462" si="65">G452*I452</f>
        <v>0</v>
      </c>
      <c r="K452" s="26" t="e">
        <f t="shared" si="62"/>
        <v>#DIV/0!</v>
      </c>
      <c r="M452" s="2"/>
    </row>
    <row r="453" spans="2:13" ht="30" customHeight="1">
      <c r="B453" s="22" t="s">
        <v>1394</v>
      </c>
      <c r="C453" s="22" t="s">
        <v>865</v>
      </c>
      <c r="D453" s="22" t="s">
        <v>3</v>
      </c>
      <c r="E453" s="23" t="s">
        <v>866</v>
      </c>
      <c r="F453" s="49" t="s">
        <v>29</v>
      </c>
      <c r="G453" s="24">
        <v>502</v>
      </c>
      <c r="H453" s="25"/>
      <c r="I453" s="25">
        <f t="shared" si="60"/>
        <v>0</v>
      </c>
      <c r="J453" s="25">
        <f t="shared" si="65"/>
        <v>0</v>
      </c>
      <c r="K453" s="26" t="e">
        <f t="shared" si="62"/>
        <v>#DIV/0!</v>
      </c>
      <c r="M453" s="2"/>
    </row>
    <row r="454" spans="2:13" ht="30" customHeight="1">
      <c r="B454" s="22" t="s">
        <v>1395</v>
      </c>
      <c r="C454" s="22" t="s">
        <v>867</v>
      </c>
      <c r="D454" s="22" t="s">
        <v>3</v>
      </c>
      <c r="E454" s="23" t="s">
        <v>868</v>
      </c>
      <c r="F454" s="49" t="s">
        <v>29</v>
      </c>
      <c r="G454" s="24">
        <v>2335.3000000000002</v>
      </c>
      <c r="H454" s="25"/>
      <c r="I454" s="25">
        <f t="shared" si="60"/>
        <v>0</v>
      </c>
      <c r="J454" s="25">
        <f t="shared" si="65"/>
        <v>0</v>
      </c>
      <c r="K454" s="26" t="e">
        <f t="shared" si="62"/>
        <v>#DIV/0!</v>
      </c>
      <c r="M454" s="2"/>
    </row>
    <row r="455" spans="2:13" ht="30" customHeight="1">
      <c r="B455" s="22" t="s">
        <v>1396</v>
      </c>
      <c r="C455" s="22" t="s">
        <v>869</v>
      </c>
      <c r="D455" s="22" t="s">
        <v>3</v>
      </c>
      <c r="E455" s="23" t="s">
        <v>870</v>
      </c>
      <c r="F455" s="49" t="s">
        <v>29</v>
      </c>
      <c r="G455" s="24">
        <v>602.79999999999995</v>
      </c>
      <c r="H455" s="25"/>
      <c r="I455" s="25">
        <f t="shared" si="60"/>
        <v>0</v>
      </c>
      <c r="J455" s="25">
        <f t="shared" si="65"/>
        <v>0</v>
      </c>
      <c r="K455" s="26" t="e">
        <f t="shared" si="62"/>
        <v>#DIV/0!</v>
      </c>
      <c r="M455" s="2"/>
    </row>
    <row r="456" spans="2:13" ht="30" customHeight="1">
      <c r="B456" s="22" t="s">
        <v>1397</v>
      </c>
      <c r="C456" s="22" t="s">
        <v>871</v>
      </c>
      <c r="D456" s="22" t="s">
        <v>3</v>
      </c>
      <c r="E456" s="23" t="s">
        <v>872</v>
      </c>
      <c r="F456" s="49" t="s">
        <v>29</v>
      </c>
      <c r="G456" s="24">
        <v>267.5</v>
      </c>
      <c r="H456" s="25"/>
      <c r="I456" s="25">
        <f t="shared" si="60"/>
        <v>0</v>
      </c>
      <c r="J456" s="25">
        <f t="shared" si="65"/>
        <v>0</v>
      </c>
      <c r="K456" s="26" t="e">
        <f t="shared" si="62"/>
        <v>#DIV/0!</v>
      </c>
      <c r="M456" s="2"/>
    </row>
    <row r="457" spans="2:13" ht="30" customHeight="1">
      <c r="B457" s="22" t="s">
        <v>1398</v>
      </c>
      <c r="C457" s="22" t="s">
        <v>873</v>
      </c>
      <c r="D457" s="22" t="s">
        <v>3</v>
      </c>
      <c r="E457" s="23" t="s">
        <v>874</v>
      </c>
      <c r="F457" s="49" t="s">
        <v>29</v>
      </c>
      <c r="G457" s="24">
        <v>41.4</v>
      </c>
      <c r="H457" s="25"/>
      <c r="I457" s="25">
        <f t="shared" si="60"/>
        <v>0</v>
      </c>
      <c r="J457" s="25">
        <f t="shared" si="65"/>
        <v>0</v>
      </c>
      <c r="K457" s="26" t="e">
        <f t="shared" si="62"/>
        <v>#DIV/0!</v>
      </c>
    </row>
    <row r="458" spans="2:13" ht="30" customHeight="1">
      <c r="B458" s="22" t="s">
        <v>1399</v>
      </c>
      <c r="C458" s="22" t="s">
        <v>875</v>
      </c>
      <c r="D458" s="22" t="s">
        <v>3</v>
      </c>
      <c r="E458" s="23" t="s">
        <v>876</v>
      </c>
      <c r="F458" s="49" t="s">
        <v>29</v>
      </c>
      <c r="G458" s="24">
        <v>235.9</v>
      </c>
      <c r="H458" s="25"/>
      <c r="I458" s="25">
        <f t="shared" si="60"/>
        <v>0</v>
      </c>
      <c r="J458" s="25">
        <f t="shared" si="65"/>
        <v>0</v>
      </c>
      <c r="K458" s="26" t="e">
        <f t="shared" si="62"/>
        <v>#DIV/0!</v>
      </c>
    </row>
    <row r="459" spans="2:13" ht="30" customHeight="1">
      <c r="B459" s="22" t="s">
        <v>1400</v>
      </c>
      <c r="C459" s="22" t="s">
        <v>877</v>
      </c>
      <c r="D459" s="22" t="s">
        <v>3</v>
      </c>
      <c r="E459" s="23" t="s">
        <v>878</v>
      </c>
      <c r="F459" s="49" t="s">
        <v>29</v>
      </c>
      <c r="G459" s="24">
        <v>6.9</v>
      </c>
      <c r="H459" s="25"/>
      <c r="I459" s="25">
        <f t="shared" si="60"/>
        <v>0</v>
      </c>
      <c r="J459" s="25">
        <f t="shared" si="65"/>
        <v>0</v>
      </c>
      <c r="K459" s="26" t="e">
        <f t="shared" si="62"/>
        <v>#DIV/0!</v>
      </c>
    </row>
    <row r="460" spans="2:13" ht="30" customHeight="1">
      <c r="B460" s="22" t="s">
        <v>1401</v>
      </c>
      <c r="C460" s="22" t="s">
        <v>879</v>
      </c>
      <c r="D460" s="22" t="s">
        <v>3</v>
      </c>
      <c r="E460" s="23" t="s">
        <v>880</v>
      </c>
      <c r="F460" s="49" t="s">
        <v>29</v>
      </c>
      <c r="G460" s="24">
        <v>259.8</v>
      </c>
      <c r="H460" s="25"/>
      <c r="I460" s="25">
        <f t="shared" si="60"/>
        <v>0</v>
      </c>
      <c r="J460" s="25">
        <f t="shared" si="65"/>
        <v>0</v>
      </c>
      <c r="K460" s="26" t="e">
        <f t="shared" si="62"/>
        <v>#DIV/0!</v>
      </c>
    </row>
    <row r="461" spans="2:13" ht="30" customHeight="1">
      <c r="B461" s="22" t="s">
        <v>1402</v>
      </c>
      <c r="C461" s="22" t="s">
        <v>881</v>
      </c>
      <c r="D461" s="22" t="s">
        <v>3</v>
      </c>
      <c r="E461" s="23" t="s">
        <v>882</v>
      </c>
      <c r="F461" s="49" t="s">
        <v>29</v>
      </c>
      <c r="G461" s="24">
        <v>10.3</v>
      </c>
      <c r="H461" s="25"/>
      <c r="I461" s="25">
        <f t="shared" si="60"/>
        <v>0</v>
      </c>
      <c r="J461" s="25">
        <f t="shared" si="65"/>
        <v>0</v>
      </c>
      <c r="K461" s="26" t="e">
        <f t="shared" si="62"/>
        <v>#DIV/0!</v>
      </c>
    </row>
    <row r="462" spans="2:13" ht="30" customHeight="1">
      <c r="B462" s="22" t="s">
        <v>1403</v>
      </c>
      <c r="C462" s="22" t="s">
        <v>883</v>
      </c>
      <c r="D462" s="22" t="s">
        <v>25</v>
      </c>
      <c r="E462" s="23" t="s">
        <v>884</v>
      </c>
      <c r="F462" s="49" t="s">
        <v>29</v>
      </c>
      <c r="G462" s="24">
        <v>138</v>
      </c>
      <c r="H462" s="25"/>
      <c r="I462" s="25">
        <f t="shared" si="60"/>
        <v>0</v>
      </c>
      <c r="J462" s="25">
        <f t="shared" si="65"/>
        <v>0</v>
      </c>
      <c r="K462" s="26" t="e">
        <f t="shared" si="62"/>
        <v>#DIV/0!</v>
      </c>
    </row>
    <row r="463" spans="2:13" ht="20.100000000000001" customHeight="1">
      <c r="B463" s="16" t="s">
        <v>1404</v>
      </c>
      <c r="C463" s="16"/>
      <c r="D463" s="16"/>
      <c r="E463" s="17" t="s">
        <v>885</v>
      </c>
      <c r="F463" s="48"/>
      <c r="G463" s="18"/>
      <c r="H463" s="16"/>
      <c r="I463" s="19"/>
      <c r="J463" s="19">
        <f>SUM(J464:J479)</f>
        <v>0</v>
      </c>
      <c r="K463" s="20" t="e">
        <f>SUM(K464:K479)</f>
        <v>#DIV/0!</v>
      </c>
    </row>
    <row r="464" spans="2:13" ht="20.100000000000001" customHeight="1">
      <c r="B464" s="22" t="s">
        <v>1405</v>
      </c>
      <c r="C464" s="22" t="s">
        <v>886</v>
      </c>
      <c r="D464" s="22" t="s">
        <v>25</v>
      </c>
      <c r="E464" s="23" t="s">
        <v>887</v>
      </c>
      <c r="F464" s="49" t="s">
        <v>29</v>
      </c>
      <c r="G464" s="24">
        <v>31.3</v>
      </c>
      <c r="H464" s="25"/>
      <c r="I464" s="25">
        <f t="shared" si="60"/>
        <v>0</v>
      </c>
      <c r="J464" s="25">
        <f t="shared" ref="J464:J479" si="66">G464*I464</f>
        <v>0</v>
      </c>
      <c r="K464" s="26" t="e">
        <f t="shared" si="62"/>
        <v>#DIV/0!</v>
      </c>
    </row>
    <row r="465" spans="2:13" ht="20.100000000000001" customHeight="1">
      <c r="B465" s="22" t="s">
        <v>1406</v>
      </c>
      <c r="C465" s="22" t="s">
        <v>888</v>
      </c>
      <c r="D465" s="22" t="s">
        <v>25</v>
      </c>
      <c r="E465" s="23" t="s">
        <v>889</v>
      </c>
      <c r="F465" s="49" t="s">
        <v>29</v>
      </c>
      <c r="G465" s="24">
        <v>18.5</v>
      </c>
      <c r="H465" s="25"/>
      <c r="I465" s="25">
        <f t="shared" si="60"/>
        <v>0</v>
      </c>
      <c r="J465" s="25">
        <f t="shared" si="66"/>
        <v>0</v>
      </c>
      <c r="K465" s="26" t="e">
        <f t="shared" si="62"/>
        <v>#DIV/0!</v>
      </c>
    </row>
    <row r="466" spans="2:13" ht="20.100000000000001" customHeight="1">
      <c r="B466" s="22" t="s">
        <v>1407</v>
      </c>
      <c r="C466" s="22" t="s">
        <v>888</v>
      </c>
      <c r="D466" s="22" t="s">
        <v>25</v>
      </c>
      <c r="E466" s="23" t="s">
        <v>890</v>
      </c>
      <c r="F466" s="49" t="s">
        <v>29</v>
      </c>
      <c r="G466" s="24">
        <v>11.5</v>
      </c>
      <c r="H466" s="25"/>
      <c r="I466" s="25">
        <f t="shared" si="60"/>
        <v>0</v>
      </c>
      <c r="J466" s="25">
        <f t="shared" si="66"/>
        <v>0</v>
      </c>
      <c r="K466" s="26" t="e">
        <f t="shared" si="62"/>
        <v>#DIV/0!</v>
      </c>
    </row>
    <row r="467" spans="2:13" s="15" customFormat="1" ht="20.100000000000001" customHeight="1">
      <c r="B467" s="22" t="s">
        <v>1408</v>
      </c>
      <c r="C467" s="22" t="s">
        <v>891</v>
      </c>
      <c r="D467" s="22" t="s">
        <v>25</v>
      </c>
      <c r="E467" s="23" t="s">
        <v>892</v>
      </c>
      <c r="F467" s="49" t="s">
        <v>29</v>
      </c>
      <c r="G467" s="24">
        <v>36.6</v>
      </c>
      <c r="H467" s="25"/>
      <c r="I467" s="25">
        <f t="shared" si="60"/>
        <v>0</v>
      </c>
      <c r="J467" s="25">
        <f t="shared" si="66"/>
        <v>0</v>
      </c>
      <c r="K467" s="26" t="e">
        <f t="shared" si="62"/>
        <v>#DIV/0!</v>
      </c>
      <c r="M467" s="21"/>
    </row>
    <row r="468" spans="2:13" ht="20.100000000000001" customHeight="1">
      <c r="B468" s="22" t="s">
        <v>1409</v>
      </c>
      <c r="C468" s="22" t="s">
        <v>893</v>
      </c>
      <c r="D468" s="22" t="s">
        <v>25</v>
      </c>
      <c r="E468" s="23" t="s">
        <v>894</v>
      </c>
      <c r="F468" s="49" t="s">
        <v>29</v>
      </c>
      <c r="G468" s="24">
        <v>5.5</v>
      </c>
      <c r="H468" s="25"/>
      <c r="I468" s="25">
        <f t="shared" si="60"/>
        <v>0</v>
      </c>
      <c r="J468" s="25">
        <f t="shared" si="66"/>
        <v>0</v>
      </c>
      <c r="K468" s="26" t="e">
        <f t="shared" si="62"/>
        <v>#DIV/0!</v>
      </c>
    </row>
    <row r="469" spans="2:13" ht="20.100000000000001" customHeight="1">
      <c r="B469" s="22" t="s">
        <v>1410</v>
      </c>
      <c r="C469" s="22" t="s">
        <v>895</v>
      </c>
      <c r="D469" s="22" t="s">
        <v>25</v>
      </c>
      <c r="E469" s="23" t="s">
        <v>896</v>
      </c>
      <c r="F469" s="49" t="s">
        <v>29</v>
      </c>
      <c r="G469" s="24">
        <v>5.6</v>
      </c>
      <c r="H469" s="25"/>
      <c r="I469" s="25">
        <f t="shared" si="60"/>
        <v>0</v>
      </c>
      <c r="J469" s="25">
        <f t="shared" si="66"/>
        <v>0</v>
      </c>
      <c r="K469" s="26" t="e">
        <f t="shared" si="62"/>
        <v>#DIV/0!</v>
      </c>
    </row>
    <row r="470" spans="2:13" ht="20.100000000000001" customHeight="1">
      <c r="B470" s="22" t="s">
        <v>1411</v>
      </c>
      <c r="C470" s="22" t="s">
        <v>895</v>
      </c>
      <c r="D470" s="22" t="s">
        <v>25</v>
      </c>
      <c r="E470" s="23" t="s">
        <v>897</v>
      </c>
      <c r="F470" s="49" t="s">
        <v>29</v>
      </c>
      <c r="G470" s="24">
        <v>11.1</v>
      </c>
      <c r="H470" s="25"/>
      <c r="I470" s="25">
        <f t="shared" si="60"/>
        <v>0</v>
      </c>
      <c r="J470" s="25">
        <f t="shared" si="66"/>
        <v>0</v>
      </c>
      <c r="K470" s="26" t="e">
        <f t="shared" si="62"/>
        <v>#DIV/0!</v>
      </c>
    </row>
    <row r="471" spans="2:13" ht="20.100000000000001" customHeight="1">
      <c r="B471" s="22" t="s">
        <v>1412</v>
      </c>
      <c r="C471" s="22" t="s">
        <v>898</v>
      </c>
      <c r="D471" s="22" t="s">
        <v>27</v>
      </c>
      <c r="E471" s="23" t="s">
        <v>899</v>
      </c>
      <c r="F471" s="49" t="s">
        <v>28</v>
      </c>
      <c r="G471" s="24">
        <v>7</v>
      </c>
      <c r="H471" s="25"/>
      <c r="I471" s="25">
        <f t="shared" si="60"/>
        <v>0</v>
      </c>
      <c r="J471" s="25">
        <f t="shared" si="66"/>
        <v>0</v>
      </c>
      <c r="K471" s="26" t="e">
        <f t="shared" si="62"/>
        <v>#DIV/0!</v>
      </c>
    </row>
    <row r="472" spans="2:13" ht="20.100000000000001" customHeight="1">
      <c r="B472" s="22" t="s">
        <v>1413</v>
      </c>
      <c r="C472" s="22" t="s">
        <v>898</v>
      </c>
      <c r="D472" s="22" t="s">
        <v>27</v>
      </c>
      <c r="E472" s="23" t="s">
        <v>900</v>
      </c>
      <c r="F472" s="49" t="s">
        <v>28</v>
      </c>
      <c r="G472" s="24">
        <v>3</v>
      </c>
      <c r="H472" s="25"/>
      <c r="I472" s="25">
        <f t="shared" si="60"/>
        <v>0</v>
      </c>
      <c r="J472" s="25">
        <f t="shared" si="66"/>
        <v>0</v>
      </c>
      <c r="K472" s="26" t="e">
        <f t="shared" si="62"/>
        <v>#DIV/0!</v>
      </c>
    </row>
    <row r="473" spans="2:13" ht="20.100000000000001" customHeight="1">
      <c r="B473" s="22" t="s">
        <v>1414</v>
      </c>
      <c r="C473" s="22" t="s">
        <v>898</v>
      </c>
      <c r="D473" s="22" t="s">
        <v>27</v>
      </c>
      <c r="E473" s="23" t="s">
        <v>901</v>
      </c>
      <c r="F473" s="49" t="s">
        <v>28</v>
      </c>
      <c r="G473" s="24">
        <v>6</v>
      </c>
      <c r="H473" s="25"/>
      <c r="I473" s="25">
        <f t="shared" ref="I473:I499" si="67">H473*$K$3</f>
        <v>0</v>
      </c>
      <c r="J473" s="25">
        <f t="shared" si="66"/>
        <v>0</v>
      </c>
      <c r="K473" s="26" t="e">
        <f t="shared" ref="K473:K499" si="68">J473/$K$576</f>
        <v>#DIV/0!</v>
      </c>
      <c r="M473" s="2"/>
    </row>
    <row r="474" spans="2:13" ht="20.100000000000001" customHeight="1">
      <c r="B474" s="22" t="s">
        <v>1415</v>
      </c>
      <c r="C474" s="22" t="s">
        <v>898</v>
      </c>
      <c r="D474" s="22" t="s">
        <v>27</v>
      </c>
      <c r="E474" s="23" t="s">
        <v>902</v>
      </c>
      <c r="F474" s="49" t="s">
        <v>28</v>
      </c>
      <c r="G474" s="24">
        <v>18</v>
      </c>
      <c r="H474" s="25"/>
      <c r="I474" s="25">
        <f t="shared" si="67"/>
        <v>0</v>
      </c>
      <c r="J474" s="25">
        <f t="shared" si="66"/>
        <v>0</v>
      </c>
      <c r="K474" s="26" t="e">
        <f t="shared" si="68"/>
        <v>#DIV/0!</v>
      </c>
      <c r="M474" s="2"/>
    </row>
    <row r="475" spans="2:13" ht="20.100000000000001" customHeight="1">
      <c r="B475" s="22" t="s">
        <v>1416</v>
      </c>
      <c r="C475" s="22" t="s">
        <v>898</v>
      </c>
      <c r="D475" s="22" t="s">
        <v>27</v>
      </c>
      <c r="E475" s="23" t="s">
        <v>903</v>
      </c>
      <c r="F475" s="49" t="s">
        <v>28</v>
      </c>
      <c r="G475" s="24">
        <v>22</v>
      </c>
      <c r="H475" s="25"/>
      <c r="I475" s="25">
        <f t="shared" si="67"/>
        <v>0</v>
      </c>
      <c r="J475" s="25">
        <f t="shared" si="66"/>
        <v>0</v>
      </c>
      <c r="K475" s="26" t="e">
        <f t="shared" si="68"/>
        <v>#DIV/0!</v>
      </c>
      <c r="M475" s="2"/>
    </row>
    <row r="476" spans="2:13" ht="20.100000000000001" customHeight="1">
      <c r="B476" s="22" t="s">
        <v>1417</v>
      </c>
      <c r="C476" s="22" t="s">
        <v>898</v>
      </c>
      <c r="D476" s="22" t="s">
        <v>27</v>
      </c>
      <c r="E476" s="23" t="s">
        <v>904</v>
      </c>
      <c r="F476" s="49" t="s">
        <v>28</v>
      </c>
      <c r="G476" s="24">
        <v>19</v>
      </c>
      <c r="H476" s="25"/>
      <c r="I476" s="25">
        <f t="shared" si="67"/>
        <v>0</v>
      </c>
      <c r="J476" s="25">
        <f t="shared" si="66"/>
        <v>0</v>
      </c>
      <c r="K476" s="26" t="e">
        <f t="shared" si="68"/>
        <v>#DIV/0!</v>
      </c>
      <c r="M476" s="2"/>
    </row>
    <row r="477" spans="2:13" ht="20.100000000000001" customHeight="1">
      <c r="B477" s="22" t="s">
        <v>1418</v>
      </c>
      <c r="C477" s="22" t="s">
        <v>905</v>
      </c>
      <c r="D477" s="22" t="s">
        <v>27</v>
      </c>
      <c r="E477" s="23" t="s">
        <v>906</v>
      </c>
      <c r="F477" s="49" t="s">
        <v>28</v>
      </c>
      <c r="G477" s="24">
        <v>38</v>
      </c>
      <c r="H477" s="25"/>
      <c r="I477" s="25">
        <f t="shared" si="67"/>
        <v>0</v>
      </c>
      <c r="J477" s="25">
        <f t="shared" si="66"/>
        <v>0</v>
      </c>
      <c r="K477" s="26" t="e">
        <f t="shared" si="68"/>
        <v>#DIV/0!</v>
      </c>
      <c r="M477" s="2"/>
    </row>
    <row r="478" spans="2:13" ht="20.100000000000001" customHeight="1">
      <c r="B478" s="22" t="s">
        <v>1419</v>
      </c>
      <c r="C478" s="22" t="s">
        <v>907</v>
      </c>
      <c r="D478" s="22" t="s">
        <v>27</v>
      </c>
      <c r="E478" s="23" t="s">
        <v>908</v>
      </c>
      <c r="F478" s="49" t="s">
        <v>28</v>
      </c>
      <c r="G478" s="24">
        <v>6</v>
      </c>
      <c r="H478" s="25"/>
      <c r="I478" s="25">
        <f t="shared" si="67"/>
        <v>0</v>
      </c>
      <c r="J478" s="25">
        <f t="shared" si="66"/>
        <v>0</v>
      </c>
      <c r="K478" s="26" t="e">
        <f t="shared" si="68"/>
        <v>#DIV/0!</v>
      </c>
      <c r="M478" s="2"/>
    </row>
    <row r="479" spans="2:13" ht="20.100000000000001" customHeight="1">
      <c r="B479" s="22" t="s">
        <v>1420</v>
      </c>
      <c r="C479" s="22" t="s">
        <v>907</v>
      </c>
      <c r="D479" s="22" t="s">
        <v>27</v>
      </c>
      <c r="E479" s="23" t="s">
        <v>909</v>
      </c>
      <c r="F479" s="49" t="s">
        <v>28</v>
      </c>
      <c r="G479" s="24">
        <v>4</v>
      </c>
      <c r="H479" s="25"/>
      <c r="I479" s="25">
        <f t="shared" si="67"/>
        <v>0</v>
      </c>
      <c r="J479" s="25">
        <f t="shared" si="66"/>
        <v>0</v>
      </c>
      <c r="K479" s="26" t="e">
        <f t="shared" si="68"/>
        <v>#DIV/0!</v>
      </c>
      <c r="M479" s="2"/>
    </row>
    <row r="480" spans="2:13" ht="20.100000000000001" customHeight="1">
      <c r="B480" s="16" t="s">
        <v>1421</v>
      </c>
      <c r="C480" s="16"/>
      <c r="D480" s="16"/>
      <c r="E480" s="17" t="s">
        <v>910</v>
      </c>
      <c r="F480" s="48"/>
      <c r="G480" s="18"/>
      <c r="H480" s="16"/>
      <c r="I480" s="19"/>
      <c r="J480" s="19">
        <f>SUM(J481:J494)</f>
        <v>0</v>
      </c>
      <c r="K480" s="20" t="e">
        <f>SUM(K481:K494)</f>
        <v>#DIV/0!</v>
      </c>
      <c r="M480" s="2"/>
    </row>
    <row r="481" spans="2:13" ht="20.100000000000001" customHeight="1">
      <c r="B481" s="22" t="s">
        <v>1422</v>
      </c>
      <c r="C481" s="22" t="s">
        <v>911</v>
      </c>
      <c r="D481" s="22" t="s">
        <v>3</v>
      </c>
      <c r="E481" s="23" t="s">
        <v>912</v>
      </c>
      <c r="F481" s="49" t="s">
        <v>28</v>
      </c>
      <c r="G481" s="24">
        <v>137</v>
      </c>
      <c r="H481" s="25"/>
      <c r="I481" s="25">
        <f t="shared" si="67"/>
        <v>0</v>
      </c>
      <c r="J481" s="25">
        <f t="shared" ref="J481:J494" si="69">G481*I481</f>
        <v>0</v>
      </c>
      <c r="K481" s="26" t="e">
        <f t="shared" si="68"/>
        <v>#DIV/0!</v>
      </c>
      <c r="M481" s="2"/>
    </row>
    <row r="482" spans="2:13" ht="20.100000000000001" customHeight="1">
      <c r="B482" s="22" t="s">
        <v>1423</v>
      </c>
      <c r="C482" s="22" t="s">
        <v>913</v>
      </c>
      <c r="D482" s="22" t="s">
        <v>3</v>
      </c>
      <c r="E482" s="23" t="s">
        <v>914</v>
      </c>
      <c r="F482" s="49" t="s">
        <v>28</v>
      </c>
      <c r="G482" s="24">
        <v>2</v>
      </c>
      <c r="H482" s="25"/>
      <c r="I482" s="25">
        <f t="shared" si="67"/>
        <v>0</v>
      </c>
      <c r="J482" s="25">
        <f t="shared" si="69"/>
        <v>0</v>
      </c>
      <c r="K482" s="26" t="e">
        <f t="shared" si="68"/>
        <v>#DIV/0!</v>
      </c>
      <c r="M482" s="2"/>
    </row>
    <row r="483" spans="2:13" ht="20.100000000000001" customHeight="1">
      <c r="B483" s="22" t="s">
        <v>1424</v>
      </c>
      <c r="C483" s="22" t="s">
        <v>915</v>
      </c>
      <c r="D483" s="22" t="s">
        <v>3</v>
      </c>
      <c r="E483" s="23" t="s">
        <v>916</v>
      </c>
      <c r="F483" s="49" t="s">
        <v>28</v>
      </c>
      <c r="G483" s="24">
        <v>2</v>
      </c>
      <c r="H483" s="25"/>
      <c r="I483" s="25">
        <f t="shared" si="67"/>
        <v>0</v>
      </c>
      <c r="J483" s="25">
        <f t="shared" si="69"/>
        <v>0</v>
      </c>
      <c r="K483" s="26" t="e">
        <f t="shared" si="68"/>
        <v>#DIV/0!</v>
      </c>
      <c r="M483" s="2"/>
    </row>
    <row r="484" spans="2:13" ht="20.100000000000001" customHeight="1">
      <c r="B484" s="22" t="s">
        <v>1425</v>
      </c>
      <c r="C484" s="22" t="s">
        <v>917</v>
      </c>
      <c r="D484" s="22" t="s">
        <v>3</v>
      </c>
      <c r="E484" s="23" t="s">
        <v>918</v>
      </c>
      <c r="F484" s="49" t="s">
        <v>28</v>
      </c>
      <c r="G484" s="24">
        <v>36</v>
      </c>
      <c r="H484" s="25"/>
      <c r="I484" s="25">
        <f t="shared" si="67"/>
        <v>0</v>
      </c>
      <c r="J484" s="25">
        <f t="shared" si="69"/>
        <v>0</v>
      </c>
      <c r="K484" s="26" t="e">
        <f t="shared" si="68"/>
        <v>#DIV/0!</v>
      </c>
      <c r="M484" s="2"/>
    </row>
    <row r="485" spans="2:13" ht="20.100000000000001" customHeight="1">
      <c r="B485" s="22" t="s">
        <v>1426</v>
      </c>
      <c r="C485" s="22" t="s">
        <v>919</v>
      </c>
      <c r="D485" s="22" t="s">
        <v>3</v>
      </c>
      <c r="E485" s="23" t="s">
        <v>920</v>
      </c>
      <c r="F485" s="49" t="s">
        <v>28</v>
      </c>
      <c r="G485" s="24">
        <v>18</v>
      </c>
      <c r="H485" s="25"/>
      <c r="I485" s="25">
        <f t="shared" si="67"/>
        <v>0</v>
      </c>
      <c r="J485" s="25">
        <f t="shared" si="69"/>
        <v>0</v>
      </c>
      <c r="K485" s="26" t="e">
        <f t="shared" si="68"/>
        <v>#DIV/0!</v>
      </c>
      <c r="M485" s="2"/>
    </row>
    <row r="486" spans="2:13" ht="20.100000000000001" customHeight="1">
      <c r="B486" s="22" t="s">
        <v>1427</v>
      </c>
      <c r="C486" s="22" t="s">
        <v>921</v>
      </c>
      <c r="D486" s="22" t="s">
        <v>3</v>
      </c>
      <c r="E486" s="23" t="s">
        <v>922</v>
      </c>
      <c r="F486" s="49" t="s">
        <v>28</v>
      </c>
      <c r="G486" s="24">
        <v>6</v>
      </c>
      <c r="H486" s="25"/>
      <c r="I486" s="25">
        <f t="shared" si="67"/>
        <v>0</v>
      </c>
      <c r="J486" s="25">
        <f t="shared" si="69"/>
        <v>0</v>
      </c>
      <c r="K486" s="26" t="e">
        <f t="shared" si="68"/>
        <v>#DIV/0!</v>
      </c>
      <c r="M486" s="2"/>
    </row>
    <row r="487" spans="2:13" ht="20.100000000000001" customHeight="1">
      <c r="B487" s="22" t="s">
        <v>1428</v>
      </c>
      <c r="C487" s="22" t="s">
        <v>923</v>
      </c>
      <c r="D487" s="22" t="s">
        <v>3</v>
      </c>
      <c r="E487" s="23" t="s">
        <v>924</v>
      </c>
      <c r="F487" s="49" t="s">
        <v>28</v>
      </c>
      <c r="G487" s="24">
        <v>8</v>
      </c>
      <c r="H487" s="25"/>
      <c r="I487" s="25">
        <f t="shared" si="67"/>
        <v>0</v>
      </c>
      <c r="J487" s="25">
        <f t="shared" si="69"/>
        <v>0</v>
      </c>
      <c r="K487" s="26" t="e">
        <f t="shared" si="68"/>
        <v>#DIV/0!</v>
      </c>
      <c r="M487" s="2"/>
    </row>
    <row r="488" spans="2:13" ht="20.100000000000001" customHeight="1">
      <c r="B488" s="22" t="s">
        <v>1429</v>
      </c>
      <c r="C488" s="22" t="s">
        <v>925</v>
      </c>
      <c r="D488" s="22" t="s">
        <v>25</v>
      </c>
      <c r="E488" s="23" t="s">
        <v>926</v>
      </c>
      <c r="F488" s="49" t="s">
        <v>28</v>
      </c>
      <c r="G488" s="24">
        <v>17</v>
      </c>
      <c r="H488" s="25"/>
      <c r="I488" s="25">
        <f t="shared" si="67"/>
        <v>0</v>
      </c>
      <c r="J488" s="25">
        <f t="shared" si="69"/>
        <v>0</v>
      </c>
      <c r="K488" s="26" t="e">
        <f t="shared" si="68"/>
        <v>#DIV/0!</v>
      </c>
      <c r="M488" s="2"/>
    </row>
    <row r="489" spans="2:13" ht="20.100000000000001" customHeight="1">
      <c r="B489" s="22" t="s">
        <v>1430</v>
      </c>
      <c r="C489" s="22" t="s">
        <v>927</v>
      </c>
      <c r="D489" s="22" t="s">
        <v>25</v>
      </c>
      <c r="E489" s="23" t="s">
        <v>928</v>
      </c>
      <c r="F489" s="49" t="s">
        <v>28</v>
      </c>
      <c r="G489" s="24">
        <v>103</v>
      </c>
      <c r="H489" s="25"/>
      <c r="I489" s="25">
        <f t="shared" si="67"/>
        <v>0</v>
      </c>
      <c r="J489" s="25">
        <f t="shared" si="69"/>
        <v>0</v>
      </c>
      <c r="K489" s="26" t="e">
        <f t="shared" si="68"/>
        <v>#DIV/0!</v>
      </c>
    </row>
    <row r="490" spans="2:13" ht="20.100000000000001" customHeight="1">
      <c r="B490" s="22" t="s">
        <v>1431</v>
      </c>
      <c r="C490" s="22" t="s">
        <v>929</v>
      </c>
      <c r="D490" s="22" t="s">
        <v>25</v>
      </c>
      <c r="E490" s="23" t="s">
        <v>930</v>
      </c>
      <c r="F490" s="49" t="s">
        <v>28</v>
      </c>
      <c r="G490" s="24">
        <v>40</v>
      </c>
      <c r="H490" s="25"/>
      <c r="I490" s="25">
        <f t="shared" si="67"/>
        <v>0</v>
      </c>
      <c r="J490" s="25">
        <f t="shared" si="69"/>
        <v>0</v>
      </c>
      <c r="K490" s="26" t="e">
        <f t="shared" si="68"/>
        <v>#DIV/0!</v>
      </c>
    </row>
    <row r="491" spans="2:13" ht="20.100000000000001" customHeight="1">
      <c r="B491" s="22" t="s">
        <v>1432</v>
      </c>
      <c r="C491" s="22" t="s">
        <v>931</v>
      </c>
      <c r="D491" s="22" t="s">
        <v>25</v>
      </c>
      <c r="E491" s="23" t="s">
        <v>932</v>
      </c>
      <c r="F491" s="49" t="s">
        <v>28</v>
      </c>
      <c r="G491" s="24">
        <v>9</v>
      </c>
      <c r="H491" s="25"/>
      <c r="I491" s="25">
        <f t="shared" si="67"/>
        <v>0</v>
      </c>
      <c r="J491" s="25">
        <f t="shared" si="69"/>
        <v>0</v>
      </c>
      <c r="K491" s="26" t="e">
        <f t="shared" si="68"/>
        <v>#DIV/0!</v>
      </c>
    </row>
    <row r="492" spans="2:13" ht="20.100000000000001" customHeight="1">
      <c r="B492" s="22" t="s">
        <v>1433</v>
      </c>
      <c r="C492" s="22" t="s">
        <v>933</v>
      </c>
      <c r="D492" s="22" t="s">
        <v>25</v>
      </c>
      <c r="E492" s="23" t="s">
        <v>934</v>
      </c>
      <c r="F492" s="49" t="s">
        <v>28</v>
      </c>
      <c r="G492" s="24">
        <v>4</v>
      </c>
      <c r="H492" s="25"/>
      <c r="I492" s="25">
        <f t="shared" si="67"/>
        <v>0</v>
      </c>
      <c r="J492" s="25">
        <f t="shared" si="69"/>
        <v>0</v>
      </c>
      <c r="K492" s="26" t="e">
        <f t="shared" si="68"/>
        <v>#DIV/0!</v>
      </c>
    </row>
    <row r="493" spans="2:13" ht="20.100000000000001" customHeight="1">
      <c r="B493" s="22" t="s">
        <v>1434</v>
      </c>
      <c r="C493" s="22" t="s">
        <v>933</v>
      </c>
      <c r="D493" s="22" t="s">
        <v>25</v>
      </c>
      <c r="E493" s="23" t="s">
        <v>935</v>
      </c>
      <c r="F493" s="49" t="s">
        <v>28</v>
      </c>
      <c r="G493" s="24">
        <v>1</v>
      </c>
      <c r="H493" s="25"/>
      <c r="I493" s="25">
        <f t="shared" si="67"/>
        <v>0</v>
      </c>
      <c r="J493" s="25">
        <f t="shared" si="69"/>
        <v>0</v>
      </c>
      <c r="K493" s="26" t="e">
        <f t="shared" si="68"/>
        <v>#DIV/0!</v>
      </c>
    </row>
    <row r="494" spans="2:13" ht="20.100000000000001" customHeight="1">
      <c r="B494" s="22" t="s">
        <v>1435</v>
      </c>
      <c r="C494" s="22" t="s">
        <v>936</v>
      </c>
      <c r="D494" s="22" t="s">
        <v>3</v>
      </c>
      <c r="E494" s="23" t="s">
        <v>937</v>
      </c>
      <c r="F494" s="49" t="s">
        <v>28</v>
      </c>
      <c r="G494" s="24">
        <v>18</v>
      </c>
      <c r="H494" s="25"/>
      <c r="I494" s="25">
        <f t="shared" si="67"/>
        <v>0</v>
      </c>
      <c r="J494" s="25">
        <f t="shared" si="69"/>
        <v>0</v>
      </c>
      <c r="K494" s="26" t="e">
        <f t="shared" si="68"/>
        <v>#DIV/0!</v>
      </c>
    </row>
    <row r="495" spans="2:13" ht="20.100000000000001" customHeight="1">
      <c r="B495" s="16">
        <v>19</v>
      </c>
      <c r="C495" s="16"/>
      <c r="D495" s="16"/>
      <c r="E495" s="17" t="s">
        <v>938</v>
      </c>
      <c r="F495" s="48"/>
      <c r="G495" s="18"/>
      <c r="H495" s="16"/>
      <c r="I495" s="19"/>
      <c r="J495" s="19">
        <f>SUM(J496:J499)</f>
        <v>0</v>
      </c>
      <c r="K495" s="20" t="e">
        <f>SUM(K496:K499)</f>
        <v>#DIV/0!</v>
      </c>
    </row>
    <row r="496" spans="2:13" ht="20.100000000000001" customHeight="1">
      <c r="B496" s="22" t="s">
        <v>169</v>
      </c>
      <c r="C496" s="22">
        <v>89446</v>
      </c>
      <c r="D496" s="22" t="s">
        <v>3</v>
      </c>
      <c r="E496" s="23" t="s">
        <v>939</v>
      </c>
      <c r="F496" s="49" t="s">
        <v>29</v>
      </c>
      <c r="G496" s="24">
        <v>153.38999999999999</v>
      </c>
      <c r="H496" s="25"/>
      <c r="I496" s="25">
        <f t="shared" si="67"/>
        <v>0</v>
      </c>
      <c r="J496" s="25">
        <f t="shared" ref="J496:J499" si="70">G496*I496</f>
        <v>0</v>
      </c>
      <c r="K496" s="26" t="e">
        <f t="shared" si="68"/>
        <v>#DIV/0!</v>
      </c>
    </row>
    <row r="497" spans="2:13" ht="20.100000000000001" customHeight="1">
      <c r="B497" s="22" t="s">
        <v>170</v>
      </c>
      <c r="C497" s="22">
        <v>89485</v>
      </c>
      <c r="D497" s="22" t="s">
        <v>3</v>
      </c>
      <c r="E497" s="23" t="s">
        <v>940</v>
      </c>
      <c r="F497" s="49" t="s">
        <v>28</v>
      </c>
      <c r="G497" s="24">
        <v>23</v>
      </c>
      <c r="H497" s="25"/>
      <c r="I497" s="25">
        <f t="shared" si="67"/>
        <v>0</v>
      </c>
      <c r="J497" s="25">
        <f t="shared" si="70"/>
        <v>0</v>
      </c>
      <c r="K497" s="26" t="e">
        <f t="shared" si="68"/>
        <v>#DIV/0!</v>
      </c>
    </row>
    <row r="498" spans="2:13" ht="20.100000000000001" customHeight="1">
      <c r="B498" s="22" t="s">
        <v>171</v>
      </c>
      <c r="C498" s="22">
        <v>89866</v>
      </c>
      <c r="D498" s="22" t="s">
        <v>3</v>
      </c>
      <c r="E498" s="23" t="s">
        <v>941</v>
      </c>
      <c r="F498" s="49" t="s">
        <v>28</v>
      </c>
      <c r="G498" s="24">
        <v>28</v>
      </c>
      <c r="H498" s="25"/>
      <c r="I498" s="25">
        <f t="shared" si="67"/>
        <v>0</v>
      </c>
      <c r="J498" s="25">
        <f t="shared" si="70"/>
        <v>0</v>
      </c>
      <c r="K498" s="26" t="e">
        <f t="shared" si="68"/>
        <v>#DIV/0!</v>
      </c>
    </row>
    <row r="499" spans="2:13" ht="20.100000000000001" customHeight="1">
      <c r="B499" s="22" t="s">
        <v>1436</v>
      </c>
      <c r="C499" s="22">
        <v>72285</v>
      </c>
      <c r="D499" s="22" t="s">
        <v>3</v>
      </c>
      <c r="E499" s="23" t="s">
        <v>942</v>
      </c>
      <c r="F499" s="49" t="s">
        <v>28</v>
      </c>
      <c r="G499" s="24">
        <v>7</v>
      </c>
      <c r="H499" s="25"/>
      <c r="I499" s="25">
        <f t="shared" si="67"/>
        <v>0</v>
      </c>
      <c r="J499" s="25">
        <f t="shared" si="70"/>
        <v>0</v>
      </c>
      <c r="K499" s="26" t="e">
        <f t="shared" si="68"/>
        <v>#DIV/0!</v>
      </c>
    </row>
    <row r="500" spans="2:13" s="15" customFormat="1" ht="20.100000000000001" customHeight="1">
      <c r="B500" s="16">
        <v>20</v>
      </c>
      <c r="C500" s="16"/>
      <c r="D500" s="16"/>
      <c r="E500" s="17" t="s">
        <v>70</v>
      </c>
      <c r="F500" s="48"/>
      <c r="G500" s="18"/>
      <c r="H500" s="16"/>
      <c r="I500" s="19"/>
      <c r="J500" s="19">
        <f>SUM(J501,J513,J516,J518,J522,J525)</f>
        <v>0</v>
      </c>
      <c r="K500" s="20" t="e">
        <f>SUM(K501,K513,K516,K518,K522,K525)</f>
        <v>#DIV/0!</v>
      </c>
      <c r="M500" s="21"/>
    </row>
    <row r="501" spans="2:13" ht="20.100000000000001" customHeight="1">
      <c r="B501" s="16" t="s">
        <v>172</v>
      </c>
      <c r="C501" s="16"/>
      <c r="D501" s="16"/>
      <c r="E501" s="17" t="s">
        <v>943</v>
      </c>
      <c r="F501" s="48"/>
      <c r="G501" s="18"/>
      <c r="H501" s="16"/>
      <c r="I501" s="19"/>
      <c r="J501" s="19">
        <f>SUM(J502:J512)</f>
        <v>0</v>
      </c>
      <c r="K501" s="20" t="e">
        <f>SUM(K502:K512)</f>
        <v>#DIV/0!</v>
      </c>
    </row>
    <row r="502" spans="2:13" ht="20.100000000000001" customHeight="1">
      <c r="B502" s="22" t="s">
        <v>173</v>
      </c>
      <c r="C502" s="22" t="s">
        <v>71</v>
      </c>
      <c r="D502" s="22" t="s">
        <v>3</v>
      </c>
      <c r="E502" s="23" t="s">
        <v>86</v>
      </c>
      <c r="F502" s="49" t="s">
        <v>1493</v>
      </c>
      <c r="G502" s="24">
        <v>3</v>
      </c>
      <c r="H502" s="25"/>
      <c r="I502" s="25">
        <f t="shared" ref="I502:I550" si="71">H502*$K$3</f>
        <v>0</v>
      </c>
      <c r="J502" s="25">
        <f t="shared" ref="J502:J512" si="72">G502*I502</f>
        <v>0</v>
      </c>
      <c r="K502" s="26" t="e">
        <f t="shared" ref="K502:K550" si="73">J502/$K$576</f>
        <v>#DIV/0!</v>
      </c>
    </row>
    <row r="503" spans="2:13" ht="20.100000000000001" customHeight="1">
      <c r="B503" s="22" t="s">
        <v>174</v>
      </c>
      <c r="C503" s="22" t="s">
        <v>944</v>
      </c>
      <c r="D503" s="22" t="s">
        <v>25</v>
      </c>
      <c r="E503" s="23" t="s">
        <v>945</v>
      </c>
      <c r="F503" s="49" t="s">
        <v>1493</v>
      </c>
      <c r="G503" s="24">
        <v>1</v>
      </c>
      <c r="H503" s="25"/>
      <c r="I503" s="25">
        <f t="shared" si="71"/>
        <v>0</v>
      </c>
      <c r="J503" s="25">
        <f t="shared" si="72"/>
        <v>0</v>
      </c>
      <c r="K503" s="26" t="e">
        <f t="shared" si="73"/>
        <v>#DIV/0!</v>
      </c>
    </row>
    <row r="504" spans="2:13" ht="20.100000000000001" customHeight="1">
      <c r="B504" s="22" t="s">
        <v>175</v>
      </c>
      <c r="C504" s="22" t="s">
        <v>946</v>
      </c>
      <c r="D504" s="22" t="s">
        <v>25</v>
      </c>
      <c r="E504" s="23" t="s">
        <v>947</v>
      </c>
      <c r="F504" s="49" t="s">
        <v>1493</v>
      </c>
      <c r="G504" s="24">
        <v>2</v>
      </c>
      <c r="H504" s="25"/>
      <c r="I504" s="25">
        <f t="shared" si="71"/>
        <v>0</v>
      </c>
      <c r="J504" s="25">
        <f t="shared" si="72"/>
        <v>0</v>
      </c>
      <c r="K504" s="26" t="e">
        <f t="shared" si="73"/>
        <v>#DIV/0!</v>
      </c>
    </row>
    <row r="505" spans="2:13" ht="20.100000000000001" customHeight="1">
      <c r="B505" s="22" t="s">
        <v>1437</v>
      </c>
      <c r="C505" s="22" t="s">
        <v>946</v>
      </c>
      <c r="D505" s="22" t="s">
        <v>25</v>
      </c>
      <c r="E505" s="23" t="s">
        <v>87</v>
      </c>
      <c r="F505" s="49" t="s">
        <v>1493</v>
      </c>
      <c r="G505" s="24">
        <v>1</v>
      </c>
      <c r="H505" s="25"/>
      <c r="I505" s="25">
        <f t="shared" si="71"/>
        <v>0</v>
      </c>
      <c r="J505" s="25">
        <f t="shared" si="72"/>
        <v>0</v>
      </c>
      <c r="K505" s="26" t="e">
        <f t="shared" si="73"/>
        <v>#DIV/0!</v>
      </c>
    </row>
    <row r="506" spans="2:13" ht="20.100000000000001" customHeight="1">
      <c r="B506" s="22" t="s">
        <v>1438</v>
      </c>
      <c r="C506" s="22" t="s">
        <v>946</v>
      </c>
      <c r="D506" s="22" t="s">
        <v>25</v>
      </c>
      <c r="E506" s="23" t="s">
        <v>948</v>
      </c>
      <c r="F506" s="49" t="s">
        <v>1493</v>
      </c>
      <c r="G506" s="24">
        <v>2</v>
      </c>
      <c r="H506" s="25"/>
      <c r="I506" s="25">
        <f t="shared" si="71"/>
        <v>0</v>
      </c>
      <c r="J506" s="25">
        <f t="shared" si="72"/>
        <v>0</v>
      </c>
      <c r="K506" s="26" t="e">
        <f t="shared" si="73"/>
        <v>#DIV/0!</v>
      </c>
    </row>
    <row r="507" spans="2:13" ht="20.100000000000001" customHeight="1">
      <c r="B507" s="22" t="s">
        <v>1439</v>
      </c>
      <c r="C507" s="22" t="s">
        <v>946</v>
      </c>
      <c r="D507" s="22" t="s">
        <v>25</v>
      </c>
      <c r="E507" s="23" t="s">
        <v>88</v>
      </c>
      <c r="F507" s="49" t="s">
        <v>1493</v>
      </c>
      <c r="G507" s="24">
        <v>1</v>
      </c>
      <c r="H507" s="25"/>
      <c r="I507" s="25">
        <f t="shared" si="71"/>
        <v>0</v>
      </c>
      <c r="J507" s="25">
        <f t="shared" si="72"/>
        <v>0</v>
      </c>
      <c r="K507" s="26" t="e">
        <f t="shared" si="73"/>
        <v>#DIV/0!</v>
      </c>
    </row>
    <row r="508" spans="2:13" ht="20.100000000000001" customHeight="1">
      <c r="B508" s="22" t="s">
        <v>1440</v>
      </c>
      <c r="C508" s="22" t="s">
        <v>949</v>
      </c>
      <c r="D508" s="22" t="s">
        <v>26</v>
      </c>
      <c r="E508" s="23" t="s">
        <v>950</v>
      </c>
      <c r="F508" s="49" t="s">
        <v>1493</v>
      </c>
      <c r="G508" s="24">
        <v>1</v>
      </c>
      <c r="H508" s="25"/>
      <c r="I508" s="25">
        <f t="shared" si="71"/>
        <v>0</v>
      </c>
      <c r="J508" s="25">
        <f t="shared" si="72"/>
        <v>0</v>
      </c>
      <c r="K508" s="26" t="e">
        <f t="shared" si="73"/>
        <v>#DIV/0!</v>
      </c>
    </row>
    <row r="509" spans="2:13" ht="20.100000000000001" customHeight="1">
      <c r="B509" s="22" t="s">
        <v>1441</v>
      </c>
      <c r="C509" s="22" t="s">
        <v>951</v>
      </c>
      <c r="D509" s="22" t="s">
        <v>25</v>
      </c>
      <c r="E509" s="23" t="s">
        <v>952</v>
      </c>
      <c r="F509" s="49" t="s">
        <v>1493</v>
      </c>
      <c r="G509" s="24">
        <v>2</v>
      </c>
      <c r="H509" s="25"/>
      <c r="I509" s="25">
        <f t="shared" si="71"/>
        <v>0</v>
      </c>
      <c r="J509" s="25">
        <f t="shared" si="72"/>
        <v>0</v>
      </c>
      <c r="K509" s="26" t="e">
        <f t="shared" si="73"/>
        <v>#DIV/0!</v>
      </c>
    </row>
    <row r="510" spans="2:13" ht="20.100000000000001" customHeight="1">
      <c r="B510" s="22" t="s">
        <v>1442</v>
      </c>
      <c r="C510" s="22" t="s">
        <v>953</v>
      </c>
      <c r="D510" s="22" t="s">
        <v>25</v>
      </c>
      <c r="E510" s="23" t="s">
        <v>954</v>
      </c>
      <c r="F510" s="49" t="s">
        <v>1493</v>
      </c>
      <c r="G510" s="24">
        <v>2</v>
      </c>
      <c r="H510" s="25"/>
      <c r="I510" s="25">
        <f t="shared" si="71"/>
        <v>0</v>
      </c>
      <c r="J510" s="25">
        <f t="shared" si="72"/>
        <v>0</v>
      </c>
      <c r="K510" s="26" t="e">
        <f t="shared" si="73"/>
        <v>#DIV/0!</v>
      </c>
    </row>
    <row r="511" spans="2:13" ht="20.100000000000001" customHeight="1">
      <c r="B511" s="22" t="s">
        <v>1443</v>
      </c>
      <c r="C511" s="22" t="s">
        <v>955</v>
      </c>
      <c r="D511" s="22" t="s">
        <v>25</v>
      </c>
      <c r="E511" s="23" t="s">
        <v>956</v>
      </c>
      <c r="F511" s="49" t="s">
        <v>1493</v>
      </c>
      <c r="G511" s="24">
        <v>1</v>
      </c>
      <c r="H511" s="25"/>
      <c r="I511" s="25">
        <f t="shared" si="71"/>
        <v>0</v>
      </c>
      <c r="J511" s="25">
        <f t="shared" si="72"/>
        <v>0</v>
      </c>
      <c r="K511" s="26" t="e">
        <f t="shared" si="73"/>
        <v>#DIV/0!</v>
      </c>
    </row>
    <row r="512" spans="2:13" ht="20.100000000000001" customHeight="1">
      <c r="B512" s="22" t="s">
        <v>1444</v>
      </c>
      <c r="C512" s="22" t="s">
        <v>957</v>
      </c>
      <c r="D512" s="22" t="s">
        <v>26</v>
      </c>
      <c r="E512" s="23" t="s">
        <v>958</v>
      </c>
      <c r="F512" s="49" t="s">
        <v>1493</v>
      </c>
      <c r="G512" s="24">
        <v>2</v>
      </c>
      <c r="H512" s="25"/>
      <c r="I512" s="25">
        <f t="shared" si="71"/>
        <v>0</v>
      </c>
      <c r="J512" s="25">
        <f t="shared" si="72"/>
        <v>0</v>
      </c>
      <c r="K512" s="26" t="e">
        <f t="shared" si="73"/>
        <v>#DIV/0!</v>
      </c>
    </row>
    <row r="513" spans="2:13" ht="20.100000000000001" customHeight="1">
      <c r="B513" s="16" t="s">
        <v>176</v>
      </c>
      <c r="C513" s="16"/>
      <c r="D513" s="16"/>
      <c r="E513" s="17" t="s">
        <v>959</v>
      </c>
      <c r="F513" s="48"/>
      <c r="G513" s="18"/>
      <c r="H513" s="16"/>
      <c r="I513" s="19"/>
      <c r="J513" s="19">
        <f>SUM(J514:J515)</f>
        <v>0</v>
      </c>
      <c r="K513" s="20" t="e">
        <f>SUM(K514:K515)</f>
        <v>#DIV/0!</v>
      </c>
    </row>
    <row r="514" spans="2:13" ht="20.100000000000001" customHeight="1">
      <c r="B514" s="22" t="s">
        <v>177</v>
      </c>
      <c r="C514" s="22" t="s">
        <v>960</v>
      </c>
      <c r="D514" s="22" t="s">
        <v>25</v>
      </c>
      <c r="E514" s="23" t="s">
        <v>961</v>
      </c>
      <c r="F514" s="49" t="s">
        <v>29</v>
      </c>
      <c r="G514" s="24">
        <v>1268.5</v>
      </c>
      <c r="H514" s="25"/>
      <c r="I514" s="25">
        <f t="shared" si="71"/>
        <v>0</v>
      </c>
      <c r="J514" s="25">
        <f t="shared" ref="J514:J515" si="74">G514*I514</f>
        <v>0</v>
      </c>
      <c r="K514" s="26" t="e">
        <f t="shared" si="73"/>
        <v>#DIV/0!</v>
      </c>
    </row>
    <row r="515" spans="2:13" s="15" customFormat="1" ht="20.100000000000001" customHeight="1">
      <c r="B515" s="22" t="s">
        <v>178</v>
      </c>
      <c r="C515" s="22" t="s">
        <v>962</v>
      </c>
      <c r="D515" s="22" t="s">
        <v>25</v>
      </c>
      <c r="E515" s="23" t="s">
        <v>963</v>
      </c>
      <c r="F515" s="49" t="s">
        <v>29</v>
      </c>
      <c r="G515" s="24">
        <v>341</v>
      </c>
      <c r="H515" s="25"/>
      <c r="I515" s="25">
        <f t="shared" si="71"/>
        <v>0</v>
      </c>
      <c r="J515" s="25">
        <f t="shared" si="74"/>
        <v>0</v>
      </c>
      <c r="K515" s="26" t="e">
        <f t="shared" si="73"/>
        <v>#DIV/0!</v>
      </c>
      <c r="M515" s="21"/>
    </row>
    <row r="516" spans="2:13" ht="20.100000000000001" customHeight="1">
      <c r="B516" s="16" t="s">
        <v>179</v>
      </c>
      <c r="C516" s="16"/>
      <c r="D516" s="16"/>
      <c r="E516" s="17" t="s">
        <v>964</v>
      </c>
      <c r="F516" s="48"/>
      <c r="G516" s="18"/>
      <c r="H516" s="16"/>
      <c r="I516" s="19"/>
      <c r="J516" s="19">
        <f>SUM(J517:J517)</f>
        <v>0</v>
      </c>
      <c r="K516" s="20" t="e">
        <f>SUM(K517:K517)</f>
        <v>#DIV/0!</v>
      </c>
    </row>
    <row r="517" spans="2:13" ht="20.100000000000001" customHeight="1">
      <c r="B517" s="22" t="s">
        <v>180</v>
      </c>
      <c r="C517" s="22" t="s">
        <v>965</v>
      </c>
      <c r="D517" s="22" t="s">
        <v>25</v>
      </c>
      <c r="E517" s="23" t="s">
        <v>966</v>
      </c>
      <c r="F517" s="49" t="s">
        <v>1493</v>
      </c>
      <c r="G517" s="24">
        <v>28</v>
      </c>
      <c r="H517" s="25"/>
      <c r="I517" s="25">
        <f t="shared" si="71"/>
        <v>0</v>
      </c>
      <c r="J517" s="25">
        <f t="shared" ref="J517" si="75">G517*I517</f>
        <v>0</v>
      </c>
      <c r="K517" s="26" t="e">
        <f t="shared" si="73"/>
        <v>#DIV/0!</v>
      </c>
    </row>
    <row r="518" spans="2:13" ht="20.100000000000001" customHeight="1">
      <c r="B518" s="16" t="s">
        <v>181</v>
      </c>
      <c r="C518" s="16"/>
      <c r="D518" s="16"/>
      <c r="E518" s="17" t="s">
        <v>967</v>
      </c>
      <c r="F518" s="48"/>
      <c r="G518" s="18"/>
      <c r="H518" s="16"/>
      <c r="I518" s="19"/>
      <c r="J518" s="19">
        <f>SUM(J519:J521)</f>
        <v>0</v>
      </c>
      <c r="K518" s="20" t="e">
        <f>SUM(K519:K521)</f>
        <v>#DIV/0!</v>
      </c>
    </row>
    <row r="519" spans="2:13" ht="20.100000000000001" customHeight="1">
      <c r="B519" s="22" t="s">
        <v>182</v>
      </c>
      <c r="C519" s="22" t="s">
        <v>968</v>
      </c>
      <c r="D519" s="22" t="s">
        <v>3</v>
      </c>
      <c r="E519" s="23" t="s">
        <v>969</v>
      </c>
      <c r="F519" s="49" t="s">
        <v>1493</v>
      </c>
      <c r="G519" s="24">
        <v>28</v>
      </c>
      <c r="H519" s="25"/>
      <c r="I519" s="25">
        <f t="shared" si="71"/>
        <v>0</v>
      </c>
      <c r="J519" s="25">
        <f t="shared" ref="J519:J521" si="76">G519*I519</f>
        <v>0</v>
      </c>
      <c r="K519" s="26" t="e">
        <f t="shared" si="73"/>
        <v>#DIV/0!</v>
      </c>
    </row>
    <row r="520" spans="2:13" ht="20.100000000000001" customHeight="1">
      <c r="B520" s="22" t="s">
        <v>183</v>
      </c>
      <c r="C520" s="22" t="s">
        <v>970</v>
      </c>
      <c r="D520" s="22" t="s">
        <v>3</v>
      </c>
      <c r="E520" s="23" t="s">
        <v>971</v>
      </c>
      <c r="F520" s="49" t="s">
        <v>1493</v>
      </c>
      <c r="G520" s="24">
        <v>14</v>
      </c>
      <c r="H520" s="25"/>
      <c r="I520" s="25">
        <f t="shared" si="71"/>
        <v>0</v>
      </c>
      <c r="J520" s="25">
        <f t="shared" si="76"/>
        <v>0</v>
      </c>
      <c r="K520" s="26" t="e">
        <f t="shared" si="73"/>
        <v>#DIV/0!</v>
      </c>
    </row>
    <row r="521" spans="2:13" ht="20.100000000000001" customHeight="1">
      <c r="B521" s="22" t="s">
        <v>184</v>
      </c>
      <c r="C521" s="22" t="s">
        <v>972</v>
      </c>
      <c r="D521" s="22" t="s">
        <v>27</v>
      </c>
      <c r="E521" s="23" t="s">
        <v>973</v>
      </c>
      <c r="F521" s="49" t="s">
        <v>1493</v>
      </c>
      <c r="G521" s="24">
        <v>1</v>
      </c>
      <c r="H521" s="25"/>
      <c r="I521" s="25">
        <f t="shared" si="71"/>
        <v>0</v>
      </c>
      <c r="J521" s="25">
        <f t="shared" si="76"/>
        <v>0</v>
      </c>
      <c r="K521" s="26" t="e">
        <f t="shared" si="73"/>
        <v>#DIV/0!</v>
      </c>
    </row>
    <row r="522" spans="2:13" ht="20.100000000000001" customHeight="1">
      <c r="B522" s="16" t="s">
        <v>185</v>
      </c>
      <c r="C522" s="16"/>
      <c r="D522" s="16"/>
      <c r="E522" s="17" t="s">
        <v>974</v>
      </c>
      <c r="F522" s="48"/>
      <c r="G522" s="18"/>
      <c r="H522" s="16"/>
      <c r="I522" s="19"/>
      <c r="J522" s="19">
        <f>SUM(J523:J524)</f>
        <v>0</v>
      </c>
      <c r="K522" s="20" t="e">
        <f>SUM(K523:K524)</f>
        <v>#DIV/0!</v>
      </c>
    </row>
    <row r="523" spans="2:13" ht="20.100000000000001" customHeight="1">
      <c r="B523" s="22" t="s">
        <v>186</v>
      </c>
      <c r="C523" s="22" t="s">
        <v>63</v>
      </c>
      <c r="D523" s="22" t="s">
        <v>3</v>
      </c>
      <c r="E523" s="23" t="s">
        <v>975</v>
      </c>
      <c r="F523" s="49" t="s">
        <v>1493</v>
      </c>
      <c r="G523" s="24">
        <v>5</v>
      </c>
      <c r="H523" s="25"/>
      <c r="I523" s="25">
        <f t="shared" si="71"/>
        <v>0</v>
      </c>
      <c r="J523" s="25">
        <f t="shared" ref="J523:J524" si="77">G523*I523</f>
        <v>0</v>
      </c>
      <c r="K523" s="26" t="e">
        <f t="shared" si="73"/>
        <v>#DIV/0!</v>
      </c>
      <c r="M523" s="2"/>
    </row>
    <row r="524" spans="2:13" ht="20.100000000000001" customHeight="1">
      <c r="B524" s="22" t="s">
        <v>1445</v>
      </c>
      <c r="C524" s="22" t="s">
        <v>856</v>
      </c>
      <c r="D524" s="22" t="s">
        <v>3</v>
      </c>
      <c r="E524" s="23" t="s">
        <v>976</v>
      </c>
      <c r="F524" s="49" t="s">
        <v>1493</v>
      </c>
      <c r="G524" s="24">
        <v>41</v>
      </c>
      <c r="H524" s="25"/>
      <c r="I524" s="25">
        <f t="shared" si="71"/>
        <v>0</v>
      </c>
      <c r="J524" s="25">
        <f t="shared" si="77"/>
        <v>0</v>
      </c>
      <c r="K524" s="26" t="e">
        <f t="shared" si="73"/>
        <v>#DIV/0!</v>
      </c>
      <c r="M524" s="2"/>
    </row>
    <row r="525" spans="2:13" ht="20.100000000000001" customHeight="1">
      <c r="B525" s="16" t="s">
        <v>1446</v>
      </c>
      <c r="C525" s="16"/>
      <c r="D525" s="16"/>
      <c r="E525" s="17" t="s">
        <v>828</v>
      </c>
      <c r="F525" s="48"/>
      <c r="G525" s="18"/>
      <c r="H525" s="16"/>
      <c r="I525" s="19"/>
      <c r="J525" s="19">
        <f>SUM(J526:J531)</f>
        <v>0</v>
      </c>
      <c r="K525" s="20" t="e">
        <f>SUM(K526:K531)</f>
        <v>#DIV/0!</v>
      </c>
      <c r="M525" s="2"/>
    </row>
    <row r="526" spans="2:13" ht="20.100000000000001" customHeight="1">
      <c r="B526" s="22" t="s">
        <v>1447</v>
      </c>
      <c r="C526" s="22" t="s">
        <v>831</v>
      </c>
      <c r="D526" s="22" t="s">
        <v>3</v>
      </c>
      <c r="E526" s="23" t="s">
        <v>977</v>
      </c>
      <c r="F526" s="49" t="s">
        <v>29</v>
      </c>
      <c r="G526" s="24">
        <v>1.3</v>
      </c>
      <c r="H526" s="25"/>
      <c r="I526" s="25">
        <f t="shared" si="71"/>
        <v>0</v>
      </c>
      <c r="J526" s="25">
        <f t="shared" ref="J526:J531" si="78">G526*I526</f>
        <v>0</v>
      </c>
      <c r="K526" s="26" t="e">
        <f t="shared" si="73"/>
        <v>#DIV/0!</v>
      </c>
      <c r="M526" s="2"/>
    </row>
    <row r="527" spans="2:13" ht="20.100000000000001" customHeight="1">
      <c r="B527" s="22" t="s">
        <v>1448</v>
      </c>
      <c r="C527" s="22" t="s">
        <v>829</v>
      </c>
      <c r="D527" s="22" t="s">
        <v>3</v>
      </c>
      <c r="E527" s="23" t="s">
        <v>978</v>
      </c>
      <c r="F527" s="49" t="s">
        <v>29</v>
      </c>
      <c r="G527" s="24">
        <v>119.3</v>
      </c>
      <c r="H527" s="25"/>
      <c r="I527" s="25">
        <f t="shared" si="71"/>
        <v>0</v>
      </c>
      <c r="J527" s="25">
        <f t="shared" si="78"/>
        <v>0</v>
      </c>
      <c r="K527" s="26" t="e">
        <f t="shared" si="73"/>
        <v>#DIV/0!</v>
      </c>
      <c r="M527" s="2"/>
    </row>
    <row r="528" spans="2:13" ht="20.100000000000001" customHeight="1">
      <c r="B528" s="22" t="s">
        <v>1449</v>
      </c>
      <c r="C528" s="22" t="s">
        <v>841</v>
      </c>
      <c r="D528" s="22" t="s">
        <v>3</v>
      </c>
      <c r="E528" s="23" t="s">
        <v>979</v>
      </c>
      <c r="F528" s="49" t="s">
        <v>29</v>
      </c>
      <c r="G528" s="24">
        <v>50.4</v>
      </c>
      <c r="H528" s="25"/>
      <c r="I528" s="25">
        <f t="shared" si="71"/>
        <v>0</v>
      </c>
      <c r="J528" s="25">
        <f t="shared" si="78"/>
        <v>0</v>
      </c>
      <c r="K528" s="26" t="e">
        <f t="shared" si="73"/>
        <v>#DIV/0!</v>
      </c>
      <c r="M528" s="2"/>
    </row>
    <row r="529" spans="2:13" ht="20.100000000000001" customHeight="1">
      <c r="B529" s="22" t="s">
        <v>1450</v>
      </c>
      <c r="C529" s="22" t="s">
        <v>843</v>
      </c>
      <c r="D529" s="22" t="s">
        <v>3</v>
      </c>
      <c r="E529" s="23" t="s">
        <v>980</v>
      </c>
      <c r="F529" s="49" t="s">
        <v>29</v>
      </c>
      <c r="G529" s="24">
        <v>4.0999999999999996</v>
      </c>
      <c r="H529" s="25"/>
      <c r="I529" s="25">
        <f t="shared" si="71"/>
        <v>0</v>
      </c>
      <c r="J529" s="25">
        <f t="shared" si="78"/>
        <v>0</v>
      </c>
      <c r="K529" s="26" t="e">
        <f t="shared" si="73"/>
        <v>#DIV/0!</v>
      </c>
      <c r="M529" s="2"/>
    </row>
    <row r="530" spans="2:13" ht="20.100000000000001" customHeight="1">
      <c r="B530" s="22" t="s">
        <v>1451</v>
      </c>
      <c r="C530" s="22" t="s">
        <v>845</v>
      </c>
      <c r="D530" s="22" t="s">
        <v>3</v>
      </c>
      <c r="E530" s="23" t="s">
        <v>981</v>
      </c>
      <c r="F530" s="49" t="s">
        <v>29</v>
      </c>
      <c r="G530" s="24">
        <v>22</v>
      </c>
      <c r="H530" s="25"/>
      <c r="I530" s="25">
        <f t="shared" si="71"/>
        <v>0</v>
      </c>
      <c r="J530" s="25">
        <f t="shared" si="78"/>
        <v>0</v>
      </c>
      <c r="K530" s="26" t="e">
        <f t="shared" si="73"/>
        <v>#DIV/0!</v>
      </c>
      <c r="M530" s="2"/>
    </row>
    <row r="531" spans="2:13" ht="20.100000000000001" customHeight="1">
      <c r="B531" s="22" t="s">
        <v>1452</v>
      </c>
      <c r="C531" s="22" t="s">
        <v>886</v>
      </c>
      <c r="D531" s="22" t="s">
        <v>25</v>
      </c>
      <c r="E531" s="23" t="s">
        <v>982</v>
      </c>
      <c r="F531" s="49" t="s">
        <v>29</v>
      </c>
      <c r="G531" s="24">
        <v>77.739999999999995</v>
      </c>
      <c r="H531" s="25"/>
      <c r="I531" s="25">
        <f t="shared" si="71"/>
        <v>0</v>
      </c>
      <c r="J531" s="25">
        <f t="shared" si="78"/>
        <v>0</v>
      </c>
      <c r="K531" s="26" t="e">
        <f t="shared" si="73"/>
        <v>#DIV/0!</v>
      </c>
      <c r="M531" s="2"/>
    </row>
    <row r="532" spans="2:13" ht="20.100000000000001" customHeight="1">
      <c r="B532" s="16">
        <v>21</v>
      </c>
      <c r="C532" s="16"/>
      <c r="D532" s="16"/>
      <c r="E532" s="17" t="s">
        <v>983</v>
      </c>
      <c r="F532" s="48"/>
      <c r="G532" s="18"/>
      <c r="H532" s="16"/>
      <c r="I532" s="19"/>
      <c r="J532" s="19">
        <f>SUM(J533:J536)</f>
        <v>0</v>
      </c>
      <c r="K532" s="20" t="e">
        <f>SUM(K533:K536)</f>
        <v>#DIV/0!</v>
      </c>
      <c r="M532" s="2"/>
    </row>
    <row r="533" spans="2:13" ht="20.100000000000001" customHeight="1">
      <c r="B533" s="22" t="s">
        <v>1453</v>
      </c>
      <c r="C533" s="22" t="s">
        <v>984</v>
      </c>
      <c r="D533" s="22" t="s">
        <v>27</v>
      </c>
      <c r="E533" s="23" t="s">
        <v>985</v>
      </c>
      <c r="F533" s="49" t="s">
        <v>28</v>
      </c>
      <c r="G533" s="24">
        <v>1</v>
      </c>
      <c r="H533" s="25"/>
      <c r="I533" s="25">
        <f t="shared" si="71"/>
        <v>0</v>
      </c>
      <c r="J533" s="25">
        <f t="shared" ref="J533:J536" si="79">G533*I533</f>
        <v>0</v>
      </c>
      <c r="K533" s="26" t="e">
        <f t="shared" si="73"/>
        <v>#DIV/0!</v>
      </c>
      <c r="M533" s="2"/>
    </row>
    <row r="534" spans="2:13" ht="20.100000000000001" customHeight="1">
      <c r="B534" s="22" t="s">
        <v>1454</v>
      </c>
      <c r="C534" s="22">
        <v>12180</v>
      </c>
      <c r="D534" s="22" t="s">
        <v>27</v>
      </c>
      <c r="E534" s="23" t="s">
        <v>986</v>
      </c>
      <c r="F534" s="49" t="s">
        <v>29</v>
      </c>
      <c r="G534" s="24">
        <v>2.85</v>
      </c>
      <c r="H534" s="25"/>
      <c r="I534" s="25">
        <f t="shared" si="71"/>
        <v>0</v>
      </c>
      <c r="J534" s="25">
        <f t="shared" si="79"/>
        <v>0</v>
      </c>
      <c r="K534" s="26" t="e">
        <f t="shared" si="73"/>
        <v>#DIV/0!</v>
      </c>
      <c r="M534" s="2"/>
    </row>
    <row r="535" spans="2:13" ht="20.100000000000001" customHeight="1">
      <c r="B535" s="22" t="s">
        <v>1455</v>
      </c>
      <c r="C535" s="22">
        <v>9026</v>
      </c>
      <c r="D535" s="22" t="s">
        <v>27</v>
      </c>
      <c r="E535" s="23" t="s">
        <v>987</v>
      </c>
      <c r="F535" s="49" t="s">
        <v>28</v>
      </c>
      <c r="G535" s="24">
        <v>1</v>
      </c>
      <c r="H535" s="25"/>
      <c r="I535" s="25">
        <f t="shared" si="71"/>
        <v>0</v>
      </c>
      <c r="J535" s="25">
        <f t="shared" si="79"/>
        <v>0</v>
      </c>
      <c r="K535" s="26" t="e">
        <f t="shared" si="73"/>
        <v>#DIV/0!</v>
      </c>
      <c r="M535" s="2"/>
    </row>
    <row r="536" spans="2:13" ht="20.100000000000001" customHeight="1">
      <c r="B536" s="22" t="s">
        <v>1456</v>
      </c>
      <c r="C536" s="22" t="s">
        <v>988</v>
      </c>
      <c r="D536" s="22" t="s">
        <v>25</v>
      </c>
      <c r="E536" s="23" t="s">
        <v>989</v>
      </c>
      <c r="F536" s="49" t="s">
        <v>28</v>
      </c>
      <c r="G536" s="24">
        <v>1</v>
      </c>
      <c r="H536" s="25"/>
      <c r="I536" s="25">
        <f t="shared" si="71"/>
        <v>0</v>
      </c>
      <c r="J536" s="25">
        <f t="shared" si="79"/>
        <v>0</v>
      </c>
      <c r="K536" s="26" t="e">
        <f t="shared" si="73"/>
        <v>#DIV/0!</v>
      </c>
      <c r="M536" s="2"/>
    </row>
    <row r="537" spans="2:13" ht="20.100000000000001" customHeight="1">
      <c r="B537" s="16">
        <v>22</v>
      </c>
      <c r="C537" s="16"/>
      <c r="D537" s="16"/>
      <c r="E537" s="17" t="s">
        <v>990</v>
      </c>
      <c r="F537" s="48"/>
      <c r="G537" s="18"/>
      <c r="H537" s="16"/>
      <c r="I537" s="19"/>
      <c r="J537" s="19">
        <f>SUM(J538:J550)</f>
        <v>0</v>
      </c>
      <c r="K537" s="20" t="e">
        <f>SUM(K538:K550)</f>
        <v>#DIV/0!</v>
      </c>
      <c r="M537" s="2"/>
    </row>
    <row r="538" spans="2:13" ht="20.100000000000001" customHeight="1">
      <c r="B538" s="22" t="s">
        <v>187</v>
      </c>
      <c r="C538" s="22" t="s">
        <v>991</v>
      </c>
      <c r="D538" s="22" t="s">
        <v>3</v>
      </c>
      <c r="E538" s="23" t="s">
        <v>992</v>
      </c>
      <c r="F538" s="49" t="s">
        <v>29</v>
      </c>
      <c r="G538" s="24">
        <v>3</v>
      </c>
      <c r="H538" s="25"/>
      <c r="I538" s="25">
        <f t="shared" si="71"/>
        <v>0</v>
      </c>
      <c r="J538" s="25">
        <f t="shared" ref="J538:J550" si="80">G538*I538</f>
        <v>0</v>
      </c>
      <c r="K538" s="26" t="e">
        <f t="shared" si="73"/>
        <v>#DIV/0!</v>
      </c>
      <c r="M538" s="2"/>
    </row>
    <row r="539" spans="2:13" ht="20.100000000000001" customHeight="1">
      <c r="B539" s="22" t="s">
        <v>1457</v>
      </c>
      <c r="C539" s="22" t="s">
        <v>68</v>
      </c>
      <c r="D539" s="22" t="s">
        <v>25</v>
      </c>
      <c r="E539" s="23" t="s">
        <v>993</v>
      </c>
      <c r="F539" s="49" t="s">
        <v>29</v>
      </c>
      <c r="G539" s="24">
        <v>42</v>
      </c>
      <c r="H539" s="25"/>
      <c r="I539" s="25">
        <f t="shared" si="71"/>
        <v>0</v>
      </c>
      <c r="J539" s="25">
        <f t="shared" si="80"/>
        <v>0</v>
      </c>
      <c r="K539" s="26" t="e">
        <f t="shared" si="73"/>
        <v>#DIV/0!</v>
      </c>
      <c r="M539" s="2"/>
    </row>
    <row r="540" spans="2:13" ht="20.100000000000001" customHeight="1">
      <c r="B540" s="22" t="s">
        <v>1458</v>
      </c>
      <c r="C540" s="22" t="s">
        <v>994</v>
      </c>
      <c r="D540" s="22" t="s">
        <v>25</v>
      </c>
      <c r="E540" s="23" t="s">
        <v>995</v>
      </c>
      <c r="F540" s="49" t="s">
        <v>28</v>
      </c>
      <c r="G540" s="24">
        <v>12</v>
      </c>
      <c r="H540" s="25"/>
      <c r="I540" s="25">
        <f t="shared" si="71"/>
        <v>0</v>
      </c>
      <c r="J540" s="25">
        <f t="shared" si="80"/>
        <v>0</v>
      </c>
      <c r="K540" s="26" t="e">
        <f t="shared" si="73"/>
        <v>#DIV/0!</v>
      </c>
      <c r="M540" s="2"/>
    </row>
    <row r="541" spans="2:13" ht="20.100000000000001" customHeight="1">
      <c r="B541" s="22" t="s">
        <v>1459</v>
      </c>
      <c r="C541" s="22">
        <v>9708</v>
      </c>
      <c r="D541" s="22" t="s">
        <v>27</v>
      </c>
      <c r="E541" s="23" t="s">
        <v>996</v>
      </c>
      <c r="F541" s="49" t="s">
        <v>1494</v>
      </c>
      <c r="G541" s="24">
        <v>24</v>
      </c>
      <c r="H541" s="25"/>
      <c r="I541" s="25">
        <f t="shared" si="71"/>
        <v>0</v>
      </c>
      <c r="J541" s="25">
        <f t="shared" si="80"/>
        <v>0</v>
      </c>
      <c r="K541" s="26" t="e">
        <f t="shared" si="73"/>
        <v>#DIV/0!</v>
      </c>
      <c r="M541" s="2"/>
    </row>
    <row r="542" spans="2:13" ht="20.100000000000001" customHeight="1">
      <c r="B542" s="22" t="s">
        <v>1460</v>
      </c>
      <c r="C542" s="22" t="s">
        <v>997</v>
      </c>
      <c r="D542" s="22" t="s">
        <v>27</v>
      </c>
      <c r="E542" s="23" t="s">
        <v>998</v>
      </c>
      <c r="F542" s="49" t="s">
        <v>28</v>
      </c>
      <c r="G542" s="24">
        <v>24</v>
      </c>
      <c r="H542" s="25"/>
      <c r="I542" s="25">
        <f t="shared" si="71"/>
        <v>0</v>
      </c>
      <c r="J542" s="25">
        <f t="shared" si="80"/>
        <v>0</v>
      </c>
      <c r="K542" s="26" t="e">
        <f t="shared" si="73"/>
        <v>#DIV/0!</v>
      </c>
      <c r="L542" s="27"/>
      <c r="M542" s="2"/>
    </row>
    <row r="543" spans="2:13" ht="20.100000000000001" customHeight="1">
      <c r="B543" s="22" t="s">
        <v>1461</v>
      </c>
      <c r="C543" s="22" t="s">
        <v>999</v>
      </c>
      <c r="D543" s="22" t="s">
        <v>26</v>
      </c>
      <c r="E543" s="23" t="s">
        <v>1000</v>
      </c>
      <c r="F543" s="49" t="s">
        <v>28</v>
      </c>
      <c r="G543" s="24">
        <v>1</v>
      </c>
      <c r="H543" s="25"/>
      <c r="I543" s="25">
        <f t="shared" si="71"/>
        <v>0</v>
      </c>
      <c r="J543" s="25">
        <f t="shared" si="80"/>
        <v>0</v>
      </c>
      <c r="K543" s="26" t="e">
        <f t="shared" si="73"/>
        <v>#DIV/0!</v>
      </c>
      <c r="L543" s="27"/>
      <c r="M543" s="2"/>
    </row>
    <row r="544" spans="2:13" ht="20.100000000000001" customHeight="1">
      <c r="B544" s="22" t="s">
        <v>1462</v>
      </c>
      <c r="C544" s="22" t="s">
        <v>1001</v>
      </c>
      <c r="D544" s="22" t="s">
        <v>3</v>
      </c>
      <c r="E544" s="23" t="s">
        <v>1002</v>
      </c>
      <c r="F544" s="49" t="s">
        <v>7</v>
      </c>
      <c r="G544" s="24">
        <v>39</v>
      </c>
      <c r="H544" s="25"/>
      <c r="I544" s="25">
        <f t="shared" si="71"/>
        <v>0</v>
      </c>
      <c r="J544" s="25">
        <f t="shared" si="80"/>
        <v>0</v>
      </c>
      <c r="K544" s="26" t="e">
        <f t="shared" si="73"/>
        <v>#DIV/0!</v>
      </c>
      <c r="M544" s="2"/>
    </row>
    <row r="545" spans="2:13" ht="20.100000000000001" customHeight="1">
      <c r="B545" s="22" t="s">
        <v>1463</v>
      </c>
      <c r="C545" s="22" t="s">
        <v>1003</v>
      </c>
      <c r="D545" s="22" t="s">
        <v>3</v>
      </c>
      <c r="E545" s="23" t="s">
        <v>1004</v>
      </c>
      <c r="F545" s="49" t="s">
        <v>28</v>
      </c>
      <c r="G545" s="24">
        <v>13</v>
      </c>
      <c r="H545" s="25"/>
      <c r="I545" s="25">
        <f t="shared" si="71"/>
        <v>0</v>
      </c>
      <c r="J545" s="25">
        <f t="shared" si="80"/>
        <v>0</v>
      </c>
      <c r="K545" s="26" t="e">
        <f t="shared" si="73"/>
        <v>#DIV/0!</v>
      </c>
      <c r="L545" s="27"/>
      <c r="M545" s="2"/>
    </row>
    <row r="546" spans="2:13" ht="20.100000000000001" customHeight="1">
      <c r="B546" s="22" t="s">
        <v>1464</v>
      </c>
      <c r="C546" s="22" t="s">
        <v>1005</v>
      </c>
      <c r="D546" s="22" t="s">
        <v>3</v>
      </c>
      <c r="E546" s="23" t="s">
        <v>1006</v>
      </c>
      <c r="F546" s="49" t="s">
        <v>29</v>
      </c>
      <c r="G546" s="24">
        <v>5</v>
      </c>
      <c r="H546" s="25"/>
      <c r="I546" s="25">
        <f t="shared" si="71"/>
        <v>0</v>
      </c>
      <c r="J546" s="25">
        <f t="shared" si="80"/>
        <v>0</v>
      </c>
      <c r="K546" s="26" t="e">
        <f t="shared" si="73"/>
        <v>#DIV/0!</v>
      </c>
      <c r="L546" s="27"/>
      <c r="M546" s="2"/>
    </row>
    <row r="547" spans="2:13" ht="20.100000000000001" customHeight="1">
      <c r="B547" s="22" t="s">
        <v>1465</v>
      </c>
      <c r="C547" s="22" t="s">
        <v>1007</v>
      </c>
      <c r="D547" s="22" t="s">
        <v>3</v>
      </c>
      <c r="E547" s="23" t="s">
        <v>1008</v>
      </c>
      <c r="F547" s="49" t="s">
        <v>29</v>
      </c>
      <c r="G547" s="24">
        <v>330</v>
      </c>
      <c r="H547" s="25"/>
      <c r="I547" s="25">
        <f t="shared" si="71"/>
        <v>0</v>
      </c>
      <c r="J547" s="25">
        <f t="shared" si="80"/>
        <v>0</v>
      </c>
      <c r="K547" s="26" t="e">
        <f t="shared" si="73"/>
        <v>#DIV/0!</v>
      </c>
      <c r="M547" s="2"/>
    </row>
    <row r="548" spans="2:13" ht="20.100000000000001" customHeight="1">
      <c r="B548" s="22" t="s">
        <v>1466</v>
      </c>
      <c r="C548" s="22" t="s">
        <v>1009</v>
      </c>
      <c r="D548" s="22" t="s">
        <v>3</v>
      </c>
      <c r="E548" s="23" t="s">
        <v>1010</v>
      </c>
      <c r="F548" s="49" t="s">
        <v>29</v>
      </c>
      <c r="G548" s="24">
        <v>260</v>
      </c>
      <c r="H548" s="25"/>
      <c r="I548" s="25">
        <f t="shared" si="71"/>
        <v>0</v>
      </c>
      <c r="J548" s="25">
        <f t="shared" si="80"/>
        <v>0</v>
      </c>
      <c r="K548" s="26" t="e">
        <f t="shared" si="73"/>
        <v>#DIV/0!</v>
      </c>
      <c r="M548" s="2"/>
    </row>
    <row r="549" spans="2:13" ht="20.100000000000001" customHeight="1">
      <c r="B549" s="22" t="s">
        <v>1467</v>
      </c>
      <c r="C549" s="22">
        <v>98111</v>
      </c>
      <c r="D549" s="22" t="s">
        <v>3</v>
      </c>
      <c r="E549" s="23" t="s">
        <v>1011</v>
      </c>
      <c r="F549" s="49" t="s">
        <v>28</v>
      </c>
      <c r="G549" s="24">
        <v>4</v>
      </c>
      <c r="H549" s="25"/>
      <c r="I549" s="25">
        <f t="shared" si="71"/>
        <v>0</v>
      </c>
      <c r="J549" s="25">
        <f t="shared" si="80"/>
        <v>0</v>
      </c>
      <c r="K549" s="26" t="e">
        <f t="shared" si="73"/>
        <v>#DIV/0!</v>
      </c>
      <c r="M549" s="2"/>
    </row>
    <row r="550" spans="2:13" ht="20.100000000000001" customHeight="1">
      <c r="B550" s="22" t="s">
        <v>1468</v>
      </c>
      <c r="C550" s="22" t="s">
        <v>69</v>
      </c>
      <c r="D550" s="22" t="s">
        <v>3</v>
      </c>
      <c r="E550" s="23" t="s">
        <v>1012</v>
      </c>
      <c r="F550" s="49" t="s">
        <v>28</v>
      </c>
      <c r="G550" s="24">
        <v>12</v>
      </c>
      <c r="H550" s="25"/>
      <c r="I550" s="25">
        <f t="shared" si="71"/>
        <v>0</v>
      </c>
      <c r="J550" s="25">
        <f t="shared" si="80"/>
        <v>0</v>
      </c>
      <c r="K550" s="26" t="e">
        <f t="shared" si="73"/>
        <v>#DIV/0!</v>
      </c>
      <c r="M550" s="2"/>
    </row>
    <row r="551" spans="2:13" ht="20.100000000000001" customHeight="1">
      <c r="B551" s="16">
        <v>23</v>
      </c>
      <c r="C551" s="16"/>
      <c r="D551" s="16"/>
      <c r="E551" s="17" t="s">
        <v>1013</v>
      </c>
      <c r="F551" s="48"/>
      <c r="G551" s="18"/>
      <c r="H551" s="16"/>
      <c r="I551" s="19"/>
      <c r="J551" s="19">
        <f>SUM(J552,J560)</f>
        <v>0</v>
      </c>
      <c r="K551" s="20" t="e">
        <f>SUM(K552,K560)</f>
        <v>#DIV/0!</v>
      </c>
      <c r="M551" s="2"/>
    </row>
    <row r="552" spans="2:13" ht="20.100000000000001" customHeight="1">
      <c r="B552" s="16" t="s">
        <v>1469</v>
      </c>
      <c r="C552" s="16"/>
      <c r="D552" s="16"/>
      <c r="E552" s="17" t="s">
        <v>1014</v>
      </c>
      <c r="F552" s="48"/>
      <c r="G552" s="18"/>
      <c r="H552" s="16"/>
      <c r="I552" s="19"/>
      <c r="J552" s="19">
        <f>SUM(J553:J559)</f>
        <v>0</v>
      </c>
      <c r="K552" s="20" t="e">
        <f>SUM(K553:K559)</f>
        <v>#DIV/0!</v>
      </c>
      <c r="M552" s="2"/>
    </row>
    <row r="553" spans="2:13" ht="20.100000000000001" customHeight="1">
      <c r="B553" s="22" t="s">
        <v>1470</v>
      </c>
      <c r="C553" s="22" t="s">
        <v>40</v>
      </c>
      <c r="D553" s="22" t="s">
        <v>25</v>
      </c>
      <c r="E553" s="23" t="s">
        <v>1015</v>
      </c>
      <c r="F553" s="49" t="s">
        <v>28</v>
      </c>
      <c r="G553" s="24">
        <v>1</v>
      </c>
      <c r="H553" s="25"/>
      <c r="I553" s="25">
        <f t="shared" ref="I553:I574" si="81">H553*$K$3</f>
        <v>0</v>
      </c>
      <c r="J553" s="25">
        <f t="shared" ref="J553:J559" si="82">G553*I553</f>
        <v>0</v>
      </c>
      <c r="K553" s="26" t="e">
        <f>J553/$K$576</f>
        <v>#DIV/0!</v>
      </c>
      <c r="M553" s="2"/>
    </row>
    <row r="554" spans="2:13" ht="20.100000000000001" customHeight="1">
      <c r="B554" s="22" t="s">
        <v>1471</v>
      </c>
      <c r="C554" s="22" t="s">
        <v>1016</v>
      </c>
      <c r="D554" s="22" t="s">
        <v>25</v>
      </c>
      <c r="E554" s="23" t="s">
        <v>1017</v>
      </c>
      <c r="F554" s="49" t="s">
        <v>1</v>
      </c>
      <c r="G554" s="24">
        <v>48.53</v>
      </c>
      <c r="H554" s="25"/>
      <c r="I554" s="25">
        <f t="shared" si="81"/>
        <v>0</v>
      </c>
      <c r="J554" s="25">
        <f t="shared" si="82"/>
        <v>0</v>
      </c>
      <c r="K554" s="26" t="e">
        <f t="shared" ref="K554:K559" si="83">J554/$K$576</f>
        <v>#DIV/0!</v>
      </c>
      <c r="M554" s="2"/>
    </row>
    <row r="555" spans="2:13" ht="20.100000000000001" customHeight="1">
      <c r="B555" s="22" t="s">
        <v>1472</v>
      </c>
      <c r="C555" s="22" t="s">
        <v>1016</v>
      </c>
      <c r="D555" s="22" t="s">
        <v>25</v>
      </c>
      <c r="E555" s="23" t="s">
        <v>1018</v>
      </c>
      <c r="F555" s="49" t="s">
        <v>1</v>
      </c>
      <c r="G555" s="24">
        <v>56.26</v>
      </c>
      <c r="H555" s="25"/>
      <c r="I555" s="25">
        <f t="shared" si="81"/>
        <v>0</v>
      </c>
      <c r="J555" s="25">
        <f t="shared" si="82"/>
        <v>0</v>
      </c>
      <c r="K555" s="26" t="e">
        <f t="shared" si="83"/>
        <v>#DIV/0!</v>
      </c>
      <c r="M555" s="2"/>
    </row>
    <row r="556" spans="2:13" ht="20.100000000000001" customHeight="1">
      <c r="B556" s="22" t="s">
        <v>1473</v>
      </c>
      <c r="C556" s="22" t="s">
        <v>1019</v>
      </c>
      <c r="D556" s="22" t="s">
        <v>25</v>
      </c>
      <c r="E556" s="23" t="s">
        <v>1020</v>
      </c>
      <c r="F556" s="49" t="s">
        <v>1</v>
      </c>
      <c r="G556" s="24">
        <v>48.02</v>
      </c>
      <c r="H556" s="25"/>
      <c r="I556" s="25">
        <f t="shared" si="81"/>
        <v>0</v>
      </c>
      <c r="J556" s="25">
        <f t="shared" si="82"/>
        <v>0</v>
      </c>
      <c r="K556" s="26" t="e">
        <f t="shared" si="83"/>
        <v>#DIV/0!</v>
      </c>
      <c r="M556" s="2"/>
    </row>
    <row r="557" spans="2:13" ht="20.100000000000001" customHeight="1">
      <c r="B557" s="22" t="s">
        <v>1474</v>
      </c>
      <c r="C557" s="22" t="s">
        <v>1021</v>
      </c>
      <c r="D557" s="22" t="s">
        <v>25</v>
      </c>
      <c r="E557" s="23" t="s">
        <v>1022</v>
      </c>
      <c r="F557" s="49" t="s">
        <v>1</v>
      </c>
      <c r="G557" s="24">
        <v>7.22</v>
      </c>
      <c r="H557" s="25"/>
      <c r="I557" s="25">
        <f t="shared" si="81"/>
        <v>0</v>
      </c>
      <c r="J557" s="25">
        <f t="shared" si="82"/>
        <v>0</v>
      </c>
      <c r="K557" s="26" t="e">
        <f t="shared" si="83"/>
        <v>#DIV/0!</v>
      </c>
      <c r="M557" s="2"/>
    </row>
    <row r="558" spans="2:13" ht="20.100000000000001" customHeight="1">
      <c r="B558" s="22" t="s">
        <v>1475</v>
      </c>
      <c r="C558" s="22" t="s">
        <v>1016</v>
      </c>
      <c r="D558" s="22" t="s">
        <v>25</v>
      </c>
      <c r="E558" s="23" t="s">
        <v>1023</v>
      </c>
      <c r="F558" s="49" t="s">
        <v>1</v>
      </c>
      <c r="G558" s="24">
        <v>3.62</v>
      </c>
      <c r="H558" s="25"/>
      <c r="I558" s="25">
        <f t="shared" si="81"/>
        <v>0</v>
      </c>
      <c r="J558" s="25">
        <f t="shared" si="82"/>
        <v>0</v>
      </c>
      <c r="K558" s="26" t="e">
        <f t="shared" si="83"/>
        <v>#DIV/0!</v>
      </c>
      <c r="M558" s="2"/>
    </row>
    <row r="559" spans="2:13" ht="20.100000000000001" customHeight="1">
      <c r="B559" s="22" t="s">
        <v>1476</v>
      </c>
      <c r="C559" s="22" t="s">
        <v>1024</v>
      </c>
      <c r="D559" s="22" t="s">
        <v>25</v>
      </c>
      <c r="E559" s="23" t="s">
        <v>1025</v>
      </c>
      <c r="F559" s="49" t="s">
        <v>29</v>
      </c>
      <c r="G559" s="24">
        <v>106.8</v>
      </c>
      <c r="H559" s="25"/>
      <c r="I559" s="25">
        <f t="shared" si="81"/>
        <v>0</v>
      </c>
      <c r="J559" s="25">
        <f t="shared" si="82"/>
        <v>0</v>
      </c>
      <c r="K559" s="26" t="e">
        <f t="shared" si="83"/>
        <v>#DIV/0!</v>
      </c>
      <c r="M559" s="2"/>
    </row>
    <row r="560" spans="2:13" ht="20.100000000000001" customHeight="1">
      <c r="B560" s="16" t="s">
        <v>1477</v>
      </c>
      <c r="C560" s="16"/>
      <c r="D560" s="16"/>
      <c r="E560" s="17" t="s">
        <v>1026</v>
      </c>
      <c r="F560" s="48"/>
      <c r="G560" s="18"/>
      <c r="H560" s="16"/>
      <c r="I560" s="19"/>
      <c r="J560" s="19">
        <f>SUM(J561:J572)</f>
        <v>0</v>
      </c>
      <c r="K560" s="20" t="e">
        <f>SUM(K561:K572)</f>
        <v>#DIV/0!</v>
      </c>
      <c r="M560" s="2"/>
    </row>
    <row r="561" spans="2:13" ht="20.100000000000001" customHeight="1">
      <c r="B561" s="22" t="s">
        <v>1478</v>
      </c>
      <c r="C561" s="22" t="s">
        <v>1027</v>
      </c>
      <c r="D561" s="22" t="s">
        <v>26</v>
      </c>
      <c r="E561" s="23" t="s">
        <v>1028</v>
      </c>
      <c r="F561" s="49" t="s">
        <v>28</v>
      </c>
      <c r="G561" s="24">
        <v>2</v>
      </c>
      <c r="H561" s="25"/>
      <c r="I561" s="25">
        <f t="shared" si="81"/>
        <v>0</v>
      </c>
      <c r="J561" s="25">
        <f t="shared" ref="J561:J572" si="84">G561*I561</f>
        <v>0</v>
      </c>
      <c r="K561" s="26" t="e">
        <f>J561/$K$576</f>
        <v>#DIV/0!</v>
      </c>
      <c r="M561" s="2"/>
    </row>
    <row r="562" spans="2:13" ht="20.100000000000001" customHeight="1">
      <c r="B562" s="22" t="s">
        <v>1479</v>
      </c>
      <c r="C562" s="22" t="s">
        <v>1029</v>
      </c>
      <c r="D562" s="22" t="s">
        <v>26</v>
      </c>
      <c r="E562" s="23" t="s">
        <v>1030</v>
      </c>
      <c r="F562" s="49" t="s">
        <v>28</v>
      </c>
      <c r="G562" s="24">
        <v>1</v>
      </c>
      <c r="H562" s="25"/>
      <c r="I562" s="25">
        <f t="shared" si="81"/>
        <v>0</v>
      </c>
      <c r="J562" s="25">
        <f t="shared" si="84"/>
        <v>0</v>
      </c>
      <c r="K562" s="26" t="e">
        <f t="shared" ref="K562:K572" si="85">J562/$K$576</f>
        <v>#DIV/0!</v>
      </c>
      <c r="M562" s="2"/>
    </row>
    <row r="563" spans="2:13" ht="20.100000000000001" customHeight="1">
      <c r="B563" s="22" t="s">
        <v>1480</v>
      </c>
      <c r="C563" s="22" t="s">
        <v>1031</v>
      </c>
      <c r="D563" s="22" t="s">
        <v>26</v>
      </c>
      <c r="E563" s="23" t="s">
        <v>1032</v>
      </c>
      <c r="F563" s="49" t="s">
        <v>28</v>
      </c>
      <c r="G563" s="24">
        <v>1</v>
      </c>
      <c r="H563" s="25"/>
      <c r="I563" s="25">
        <f t="shared" si="81"/>
        <v>0</v>
      </c>
      <c r="J563" s="25">
        <f t="shared" si="84"/>
        <v>0</v>
      </c>
      <c r="K563" s="26" t="e">
        <f t="shared" si="85"/>
        <v>#DIV/0!</v>
      </c>
      <c r="M563" s="2"/>
    </row>
    <row r="564" spans="2:13" ht="20.100000000000001" customHeight="1">
      <c r="B564" s="22" t="s">
        <v>1481</v>
      </c>
      <c r="C564" s="22" t="s">
        <v>1033</v>
      </c>
      <c r="D564" s="22" t="s">
        <v>26</v>
      </c>
      <c r="E564" s="23" t="s">
        <v>1034</v>
      </c>
      <c r="F564" s="49" t="s">
        <v>28</v>
      </c>
      <c r="G564" s="24">
        <v>1</v>
      </c>
      <c r="H564" s="25"/>
      <c r="I564" s="25">
        <f t="shared" si="81"/>
        <v>0</v>
      </c>
      <c r="J564" s="25">
        <f t="shared" si="84"/>
        <v>0</v>
      </c>
      <c r="K564" s="26" t="e">
        <f t="shared" si="85"/>
        <v>#DIV/0!</v>
      </c>
      <c r="L564" s="27"/>
      <c r="M564" s="2"/>
    </row>
    <row r="565" spans="2:13" ht="20.100000000000001" customHeight="1">
      <c r="B565" s="22" t="s">
        <v>1482</v>
      </c>
      <c r="C565" s="22" t="s">
        <v>1035</v>
      </c>
      <c r="D565" s="22" t="s">
        <v>3</v>
      </c>
      <c r="E565" s="23" t="s">
        <v>1036</v>
      </c>
      <c r="F565" s="49" t="s">
        <v>29</v>
      </c>
      <c r="G565" s="24">
        <v>9</v>
      </c>
      <c r="H565" s="25"/>
      <c r="I565" s="25">
        <f t="shared" si="81"/>
        <v>0</v>
      </c>
      <c r="J565" s="25">
        <f t="shared" si="84"/>
        <v>0</v>
      </c>
      <c r="K565" s="26" t="e">
        <f t="shared" si="85"/>
        <v>#DIV/0!</v>
      </c>
      <c r="L565" s="27"/>
      <c r="M565" s="2"/>
    </row>
    <row r="566" spans="2:13" ht="20.100000000000001" customHeight="1">
      <c r="B566" s="22" t="s">
        <v>1483</v>
      </c>
      <c r="C566" s="22" t="s">
        <v>1037</v>
      </c>
      <c r="D566" s="22" t="s">
        <v>3</v>
      </c>
      <c r="E566" s="23" t="s">
        <v>1038</v>
      </c>
      <c r="F566" s="49" t="s">
        <v>29</v>
      </c>
      <c r="G566" s="24">
        <v>6.97</v>
      </c>
      <c r="H566" s="25"/>
      <c r="I566" s="25">
        <f t="shared" si="81"/>
        <v>0</v>
      </c>
      <c r="J566" s="25">
        <f t="shared" si="84"/>
        <v>0</v>
      </c>
      <c r="K566" s="26" t="e">
        <f t="shared" si="85"/>
        <v>#DIV/0!</v>
      </c>
      <c r="L566" s="27"/>
      <c r="M566" s="2"/>
    </row>
    <row r="567" spans="2:13" ht="30" customHeight="1">
      <c r="B567" s="22" t="s">
        <v>1484</v>
      </c>
      <c r="C567" s="22" t="s">
        <v>1039</v>
      </c>
      <c r="D567" s="22" t="s">
        <v>26</v>
      </c>
      <c r="E567" s="23" t="s">
        <v>1040</v>
      </c>
      <c r="F567" s="49" t="s">
        <v>72</v>
      </c>
      <c r="G567" s="24">
        <v>1702.3</v>
      </c>
      <c r="H567" s="25"/>
      <c r="I567" s="25">
        <f t="shared" si="81"/>
        <v>0</v>
      </c>
      <c r="J567" s="25">
        <f t="shared" si="84"/>
        <v>0</v>
      </c>
      <c r="K567" s="26" t="e">
        <f t="shared" si="85"/>
        <v>#DIV/0!</v>
      </c>
      <c r="M567" s="2"/>
    </row>
    <row r="568" spans="2:13" ht="20.100000000000001" customHeight="1">
      <c r="B568" s="22" t="s">
        <v>1485</v>
      </c>
      <c r="C568" s="22" t="s">
        <v>1041</v>
      </c>
      <c r="D568" s="22" t="s">
        <v>26</v>
      </c>
      <c r="E568" s="23" t="s">
        <v>1042</v>
      </c>
      <c r="F568" s="49" t="s">
        <v>28</v>
      </c>
      <c r="G568" s="24">
        <v>1</v>
      </c>
      <c r="H568" s="25"/>
      <c r="I568" s="25">
        <f t="shared" si="81"/>
        <v>0</v>
      </c>
      <c r="J568" s="25">
        <f t="shared" si="84"/>
        <v>0</v>
      </c>
      <c r="K568" s="26" t="e">
        <f t="shared" si="85"/>
        <v>#DIV/0!</v>
      </c>
      <c r="M568" s="2"/>
    </row>
    <row r="569" spans="2:13" ht="20.100000000000001" customHeight="1">
      <c r="B569" s="22" t="s">
        <v>1486</v>
      </c>
      <c r="C569" s="22" t="s">
        <v>1043</v>
      </c>
      <c r="D569" s="22" t="s">
        <v>25</v>
      </c>
      <c r="E569" s="23" t="s">
        <v>1044</v>
      </c>
      <c r="F569" s="49" t="s">
        <v>1</v>
      </c>
      <c r="G569" s="24">
        <v>145.76</v>
      </c>
      <c r="H569" s="25"/>
      <c r="I569" s="25">
        <f t="shared" si="81"/>
        <v>0</v>
      </c>
      <c r="J569" s="25">
        <f t="shared" si="84"/>
        <v>0</v>
      </c>
      <c r="K569" s="26" t="e">
        <f t="shared" si="85"/>
        <v>#DIV/0!</v>
      </c>
      <c r="M569" s="2"/>
    </row>
    <row r="570" spans="2:13" ht="20.100000000000001" customHeight="1">
      <c r="B570" s="22" t="s">
        <v>1487</v>
      </c>
      <c r="C570" s="22" t="s">
        <v>427</v>
      </c>
      <c r="D570" s="22" t="s">
        <v>3</v>
      </c>
      <c r="E570" s="23" t="s">
        <v>1045</v>
      </c>
      <c r="F570" s="49" t="s">
        <v>1</v>
      </c>
      <c r="G570" s="24">
        <v>69.08</v>
      </c>
      <c r="H570" s="25"/>
      <c r="I570" s="25">
        <f t="shared" si="81"/>
        <v>0</v>
      </c>
      <c r="J570" s="25">
        <f t="shared" si="84"/>
        <v>0</v>
      </c>
      <c r="K570" s="26" t="e">
        <f t="shared" si="85"/>
        <v>#DIV/0!</v>
      </c>
      <c r="M570" s="2"/>
    </row>
    <row r="571" spans="2:13" ht="20.100000000000001" customHeight="1">
      <c r="B571" s="22" t="s">
        <v>1488</v>
      </c>
      <c r="C571" s="22" t="s">
        <v>427</v>
      </c>
      <c r="D571" s="22" t="s">
        <v>3</v>
      </c>
      <c r="E571" s="23" t="s">
        <v>1046</v>
      </c>
      <c r="F571" s="49" t="s">
        <v>1</v>
      </c>
      <c r="G571" s="24">
        <v>69.08</v>
      </c>
      <c r="H571" s="25"/>
      <c r="I571" s="25">
        <f t="shared" si="81"/>
        <v>0</v>
      </c>
      <c r="J571" s="25">
        <f t="shared" si="84"/>
        <v>0</v>
      </c>
      <c r="K571" s="26" t="e">
        <f t="shared" si="85"/>
        <v>#DIV/0!</v>
      </c>
    </row>
    <row r="572" spans="2:13" ht="20.100000000000001" customHeight="1">
      <c r="B572" s="22" t="s">
        <v>1489</v>
      </c>
      <c r="C572" s="22" t="s">
        <v>1047</v>
      </c>
      <c r="D572" s="22" t="s">
        <v>25</v>
      </c>
      <c r="E572" s="23" t="s">
        <v>1048</v>
      </c>
      <c r="F572" s="49" t="s">
        <v>1</v>
      </c>
      <c r="G572" s="24">
        <v>69.08</v>
      </c>
      <c r="H572" s="25"/>
      <c r="I572" s="25">
        <f t="shared" si="81"/>
        <v>0</v>
      </c>
      <c r="J572" s="25">
        <f t="shared" si="84"/>
        <v>0</v>
      </c>
      <c r="K572" s="26" t="e">
        <f t="shared" si="85"/>
        <v>#DIV/0!</v>
      </c>
    </row>
    <row r="573" spans="2:13" s="15" customFormat="1" ht="20.100000000000001" customHeight="1">
      <c r="B573" s="16">
        <v>24</v>
      </c>
      <c r="C573" s="16"/>
      <c r="D573" s="16"/>
      <c r="E573" s="17" t="s">
        <v>78</v>
      </c>
      <c r="F573" s="48"/>
      <c r="G573" s="18"/>
      <c r="H573" s="16"/>
      <c r="I573" s="19"/>
      <c r="J573" s="19">
        <f>SUM(J574:J574)</f>
        <v>0</v>
      </c>
      <c r="K573" s="20" t="e">
        <f>SUM(K574:K574)</f>
        <v>#DIV/0!</v>
      </c>
      <c r="M573" s="21"/>
    </row>
    <row r="574" spans="2:13" ht="20.100000000000001" customHeight="1">
      <c r="B574" s="22" t="s">
        <v>1490</v>
      </c>
      <c r="C574" s="22">
        <v>9537</v>
      </c>
      <c r="D574" s="22" t="s">
        <v>3</v>
      </c>
      <c r="E574" s="23" t="s">
        <v>90</v>
      </c>
      <c r="F574" s="49" t="s">
        <v>1</v>
      </c>
      <c r="G574" s="24">
        <v>1510.23</v>
      </c>
      <c r="H574" s="25"/>
      <c r="I574" s="25">
        <f t="shared" si="81"/>
        <v>0</v>
      </c>
      <c r="J574" s="25">
        <f t="shared" ref="J574" si="86">G574*I574</f>
        <v>0</v>
      </c>
      <c r="K574" s="26" t="e">
        <f>J574/$K$576</f>
        <v>#DIV/0!</v>
      </c>
    </row>
    <row r="575" spans="2:13" ht="20.100000000000001" customHeight="1">
      <c r="B575" s="29"/>
      <c r="C575" s="29"/>
      <c r="D575" s="29"/>
      <c r="F575" s="29"/>
      <c r="G575" s="29"/>
      <c r="H575" s="31"/>
      <c r="I575" s="31"/>
      <c r="J575" s="31"/>
      <c r="K575" s="32" t="e">
        <f>SUBTOTAL(9,K5,K14,K28,K59,K77,K88,K137,K144,K146,K159,K181,K188,K270,K282,K323,K355,K377,K407,K495,K500,K532,K537,K551,K573)</f>
        <v>#DIV/0!</v>
      </c>
      <c r="M575" s="2"/>
    </row>
    <row r="576" spans="2:13" ht="20.100000000000001" customHeight="1">
      <c r="B576" s="52" t="s">
        <v>11</v>
      </c>
      <c r="C576" s="53"/>
      <c r="D576" s="53"/>
      <c r="E576" s="53"/>
      <c r="F576" s="53"/>
      <c r="G576" s="54"/>
      <c r="H576" s="58" t="s">
        <v>12</v>
      </c>
      <c r="I576" s="58"/>
      <c r="J576" s="58"/>
      <c r="K576" s="21">
        <f>SUBTOTAL(9,J5,J14,J28,J59,J77,J88,J137,J144,J146,J159,J181,J188,J270,J282,J323,J355,J377,J407,J495,J500,J532,J537,J551,J573)</f>
        <v>0</v>
      </c>
      <c r="M576" s="2"/>
    </row>
    <row r="577" spans="2:13" ht="20.100000000000001" customHeight="1">
      <c r="B577" s="55"/>
      <c r="C577" s="56"/>
      <c r="D577" s="56"/>
      <c r="E577" s="56"/>
      <c r="F577" s="56"/>
      <c r="G577" s="57"/>
      <c r="H577" s="51" t="s">
        <v>13</v>
      </c>
      <c r="I577" s="51"/>
      <c r="J577" s="51"/>
      <c r="K577" s="33">
        <f>K576/$K$3</f>
        <v>0</v>
      </c>
      <c r="M577" s="2"/>
    </row>
    <row r="578" spans="2:13" ht="20.100000000000001" customHeight="1">
      <c r="B578" s="55"/>
      <c r="C578" s="56"/>
      <c r="D578" s="56"/>
      <c r="E578" s="56"/>
      <c r="F578" s="56"/>
      <c r="G578" s="57"/>
      <c r="H578" s="51" t="s">
        <v>14</v>
      </c>
      <c r="I578" s="51"/>
      <c r="J578" s="51"/>
      <c r="K578" s="33">
        <f>K576-K577</f>
        <v>0</v>
      </c>
      <c r="M578" s="2"/>
    </row>
    <row r="579" spans="2:13" ht="20.100000000000001" customHeight="1"/>
    <row r="580" spans="2:13" ht="20.100000000000001" customHeight="1">
      <c r="H580" s="51"/>
      <c r="I580" s="51"/>
      <c r="J580" s="51"/>
      <c r="K580" s="33"/>
      <c r="M580" s="2"/>
    </row>
    <row r="581" spans="2:13" ht="20.100000000000001" customHeight="1">
      <c r="H581" s="51"/>
      <c r="I581" s="51"/>
      <c r="J581" s="51"/>
      <c r="K581" s="33"/>
      <c r="M581" s="2"/>
    </row>
    <row r="582" spans="2:13" ht="20.100000000000001" customHeight="1">
      <c r="E582" s="2"/>
      <c r="G582" s="2"/>
      <c r="H582" s="51"/>
      <c r="I582" s="51"/>
      <c r="J582" s="51"/>
      <c r="K582" s="33"/>
      <c r="M582" s="2"/>
    </row>
  </sheetData>
  <autoFilter ref="A4:K578"/>
  <dataConsolidate/>
  <mergeCells count="12">
    <mergeCell ref="B1:K1"/>
    <mergeCell ref="B2:E2"/>
    <mergeCell ref="F2:H3"/>
    <mergeCell ref="I2:J3"/>
    <mergeCell ref="B3:E3"/>
    <mergeCell ref="H580:J580"/>
    <mergeCell ref="H581:J581"/>
    <mergeCell ref="H582:J582"/>
    <mergeCell ref="B576:G578"/>
    <mergeCell ref="H576:J576"/>
    <mergeCell ref="H577:J577"/>
    <mergeCell ref="H578:J578"/>
  </mergeCells>
  <phoneticPr fontId="37" type="noConversion"/>
  <conditionalFormatting sqref="G4:I4">
    <cfRule type="cellIs" dxfId="8" priority="2350" stopIfTrue="1" operator="equal">
      <formula>0</formula>
    </cfRule>
  </conditionalFormatting>
  <conditionalFormatting sqref="H575">
    <cfRule type="containsText" dxfId="7" priority="121" operator="containsText" text="#N/D">
      <formula>NOT(ISERROR(SEARCH("#N/D",H575)))</formula>
    </cfRule>
    <cfRule type="containsText" dxfId="6" priority="122" operator="containsText" text="#N/D">
      <formula>NOT(ISERROR(SEARCH("#N/D",H575)))</formula>
    </cfRule>
    <cfRule type="containsErrors" priority="123">
      <formula>ISERROR(H575)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horizontalDpi="4294967295" verticalDpi="4294967295" r:id="rId1"/>
  <headerFooter alignWithMargins="0">
    <oddFooter>&amp;CPágina &amp;P de &amp;N</oddFooter>
  </headerFooter>
  <rowBreaks count="1" manualBreakCount="1">
    <brk id="8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view="pageBreakPreview" zoomScale="80" zoomScaleNormal="70" zoomScaleSheetLayoutView="80" workbookViewId="0">
      <selection activeCell="G13" sqref="G13"/>
    </sheetView>
  </sheetViews>
  <sheetFormatPr defaultRowHeight="13.5"/>
  <cols>
    <col min="1" max="1" width="1.7109375" style="2" customWidth="1"/>
    <col min="2" max="2" width="10.7109375" style="2" customWidth="1"/>
    <col min="3" max="3" width="60.7109375" style="2" customWidth="1"/>
    <col min="4" max="4" width="20.7109375" style="2" customWidth="1"/>
    <col min="5" max="5" width="15.7109375" style="30" customWidth="1"/>
    <col min="6" max="6" width="15.7109375" style="2" customWidth="1"/>
    <col min="7" max="11" width="15.7109375" style="47" customWidth="1"/>
    <col min="12" max="12" width="15.7109375" style="2" customWidth="1"/>
    <col min="13" max="15" width="15.7109375" style="47" customWidth="1"/>
    <col min="16" max="16384" width="9.140625" style="2"/>
  </cols>
  <sheetData>
    <row r="1" spans="1:18" ht="30" customHeight="1">
      <c r="A1" s="1"/>
      <c r="B1" s="59" t="s">
        <v>192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37"/>
      <c r="Q1" s="37"/>
      <c r="R1" s="37"/>
    </row>
    <row r="2" spans="1:18" ht="24.95" customHeight="1">
      <c r="A2" s="1"/>
      <c r="B2" s="60" t="s">
        <v>1498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3"/>
      <c r="Q2" s="63"/>
      <c r="R2" s="1"/>
    </row>
    <row r="3" spans="1:18" ht="24.95" customHeight="1">
      <c r="A3" s="4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3"/>
      <c r="Q3" s="63"/>
      <c r="R3" s="38"/>
    </row>
    <row r="4" spans="1:18" s="14" customFormat="1" ht="30" customHeight="1">
      <c r="A4" s="6"/>
      <c r="B4" s="8" t="s">
        <v>0</v>
      </c>
      <c r="C4" s="8" t="s">
        <v>2</v>
      </c>
      <c r="D4" s="8" t="s">
        <v>18</v>
      </c>
      <c r="E4" s="8" t="s">
        <v>19</v>
      </c>
      <c r="F4" s="9" t="s">
        <v>20</v>
      </c>
      <c r="G4" s="10" t="s">
        <v>21</v>
      </c>
      <c r="H4" s="11" t="s">
        <v>22</v>
      </c>
      <c r="I4" s="10" t="s">
        <v>30</v>
      </c>
      <c r="J4" s="11" t="s">
        <v>31</v>
      </c>
      <c r="K4" s="11" t="s">
        <v>32</v>
      </c>
      <c r="L4" s="9" t="s">
        <v>41</v>
      </c>
      <c r="M4" s="10" t="s">
        <v>42</v>
      </c>
      <c r="N4" s="11" t="s">
        <v>43</v>
      </c>
      <c r="O4" s="11" t="s">
        <v>1496</v>
      </c>
    </row>
    <row r="5" spans="1:18" s="14" customFormat="1" ht="20.100000000000001" customHeight="1">
      <c r="B5" s="22">
        <v>1</v>
      </c>
      <c r="C5" s="23" t="str">
        <f>'Orçamento Sintético - Alterado'!E5</f>
        <v xml:space="preserve">SERVIÇOS PRELIMINARES </v>
      </c>
      <c r="D5" s="25">
        <f>'Orçamento Sintético - Alterado'!J5</f>
        <v>0</v>
      </c>
      <c r="E5" s="26" t="e">
        <f>D5/$D$53</f>
        <v>#DIV/0!</v>
      </c>
      <c r="F5" s="39">
        <v>1</v>
      </c>
      <c r="G5" s="40"/>
      <c r="H5" s="40"/>
      <c r="I5" s="40"/>
      <c r="J5" s="40"/>
      <c r="K5" s="40"/>
      <c r="L5" s="41"/>
      <c r="M5" s="40"/>
      <c r="N5" s="40"/>
      <c r="O5" s="40"/>
    </row>
    <row r="6" spans="1:18" ht="20.100000000000001" customHeight="1">
      <c r="B6" s="22"/>
      <c r="C6" s="23"/>
      <c r="D6" s="25"/>
      <c r="E6" s="26"/>
      <c r="F6" s="42">
        <f>F5*$D$5</f>
        <v>0</v>
      </c>
      <c r="G6" s="40"/>
      <c r="H6" s="40"/>
      <c r="I6" s="40"/>
      <c r="J6" s="40"/>
      <c r="K6" s="40"/>
      <c r="L6" s="41"/>
      <c r="M6" s="40"/>
      <c r="N6" s="40"/>
      <c r="O6" s="40"/>
    </row>
    <row r="7" spans="1:18" ht="20.100000000000001" customHeight="1">
      <c r="B7" s="22">
        <v>2</v>
      </c>
      <c r="C7" s="23" t="str">
        <f>'Orçamento Sintético - Alterado'!E14</f>
        <v>MOVIMENTO DE TERRAS PARA FUNDAÇÕES</v>
      </c>
      <c r="D7" s="25">
        <f>'Orçamento Sintético - Alterado'!J14</f>
        <v>0</v>
      </c>
      <c r="E7" s="26" t="e">
        <f>D7/$D$53</f>
        <v>#DIV/0!</v>
      </c>
      <c r="F7" s="39">
        <v>1</v>
      </c>
      <c r="G7" s="40"/>
      <c r="H7" s="40"/>
      <c r="I7" s="40"/>
      <c r="J7" s="40"/>
      <c r="K7" s="40"/>
      <c r="L7" s="41"/>
      <c r="M7" s="40"/>
      <c r="N7" s="40"/>
      <c r="O7" s="40"/>
    </row>
    <row r="8" spans="1:18" ht="20.100000000000001" customHeight="1">
      <c r="B8" s="22"/>
      <c r="C8" s="23"/>
      <c r="D8" s="25"/>
      <c r="E8" s="26"/>
      <c r="F8" s="42">
        <f>F7*$D$7</f>
        <v>0</v>
      </c>
      <c r="G8" s="40"/>
      <c r="H8" s="40"/>
      <c r="I8" s="40"/>
      <c r="J8" s="40"/>
      <c r="K8" s="40"/>
      <c r="L8" s="41"/>
      <c r="M8" s="40"/>
      <c r="N8" s="40"/>
      <c r="O8" s="40"/>
    </row>
    <row r="9" spans="1:18" s="14" customFormat="1" ht="20.100000000000001" customHeight="1">
      <c r="B9" s="22">
        <v>3</v>
      </c>
      <c r="C9" s="23" t="str">
        <f>'Orçamento Sintético - Alterado'!E28</f>
        <v>FUNDAÇÕES</v>
      </c>
      <c r="D9" s="25">
        <f>'Orçamento Sintético - Alterado'!J28</f>
        <v>0</v>
      </c>
      <c r="E9" s="26" t="e">
        <f>D9/$D$53</f>
        <v>#DIV/0!</v>
      </c>
      <c r="F9" s="39">
        <v>1</v>
      </c>
      <c r="G9" s="40"/>
      <c r="H9" s="40"/>
      <c r="I9" s="40"/>
      <c r="J9" s="40"/>
      <c r="K9" s="40"/>
      <c r="L9" s="41"/>
      <c r="M9" s="40"/>
      <c r="N9" s="40"/>
      <c r="O9" s="40"/>
    </row>
    <row r="10" spans="1:18" s="14" customFormat="1" ht="20.100000000000001" customHeight="1">
      <c r="B10" s="22"/>
      <c r="C10" s="23"/>
      <c r="D10" s="25"/>
      <c r="E10" s="26"/>
      <c r="F10" s="42">
        <f>F9*$D$9</f>
        <v>0</v>
      </c>
      <c r="G10" s="40"/>
      <c r="H10" s="40"/>
      <c r="I10" s="40"/>
      <c r="J10" s="40"/>
      <c r="K10" s="40"/>
      <c r="L10" s="41"/>
      <c r="M10" s="40"/>
      <c r="N10" s="40"/>
      <c r="O10" s="40"/>
    </row>
    <row r="11" spans="1:18" ht="20.100000000000001" customHeight="1">
      <c r="B11" s="22">
        <v>4</v>
      </c>
      <c r="C11" s="23" t="str">
        <f>'Orçamento Sintético - Alterado'!E59</f>
        <v xml:space="preserve">SUPERESTRUTURA </v>
      </c>
      <c r="D11" s="25">
        <f>'Orçamento Sintético - Alterado'!J59</f>
        <v>0</v>
      </c>
      <c r="E11" s="26" t="e">
        <f>D11/$D$53</f>
        <v>#DIV/0!</v>
      </c>
      <c r="F11" s="39">
        <v>0.85</v>
      </c>
      <c r="G11" s="39">
        <v>0.15</v>
      </c>
      <c r="H11" s="40"/>
      <c r="I11" s="40"/>
      <c r="J11" s="40"/>
      <c r="K11" s="40"/>
      <c r="L11" s="41"/>
      <c r="M11" s="40"/>
      <c r="N11" s="40"/>
      <c r="O11" s="40"/>
    </row>
    <row r="12" spans="1:18" ht="20.100000000000001" customHeight="1">
      <c r="B12" s="22"/>
      <c r="C12" s="23"/>
      <c r="D12" s="25"/>
      <c r="E12" s="26"/>
      <c r="F12" s="42">
        <f>F11*$D$11</f>
        <v>0</v>
      </c>
      <c r="G12" s="42">
        <f>G11*$D$11</f>
        <v>0</v>
      </c>
      <c r="H12" s="40"/>
      <c r="I12" s="40"/>
      <c r="J12" s="40"/>
      <c r="K12" s="40"/>
      <c r="L12" s="41"/>
      <c r="M12" s="40"/>
      <c r="N12" s="40"/>
      <c r="O12" s="40"/>
    </row>
    <row r="13" spans="1:18" ht="20.100000000000001" customHeight="1">
      <c r="B13" s="22">
        <v>5</v>
      </c>
      <c r="C13" s="23" t="str">
        <f>'Orçamento Sintético - Alterado'!E77</f>
        <v>SISTEMA DE VEDAÇÃO VERTICAL INTERNO E EXTERNO (PAREDES)</v>
      </c>
      <c r="D13" s="25">
        <f>'Orçamento Sintético - Alterado'!J77</f>
        <v>0</v>
      </c>
      <c r="E13" s="26" t="e">
        <f>D13/$D$53</f>
        <v>#DIV/0!</v>
      </c>
      <c r="F13" s="39">
        <v>0.8</v>
      </c>
      <c r="G13" s="39">
        <v>0.2</v>
      </c>
      <c r="H13" s="40"/>
      <c r="I13" s="40"/>
      <c r="J13" s="40"/>
      <c r="K13" s="40"/>
      <c r="L13" s="41"/>
      <c r="M13" s="40"/>
      <c r="N13" s="40"/>
      <c r="O13" s="40"/>
    </row>
    <row r="14" spans="1:18" ht="20.100000000000001" customHeight="1">
      <c r="B14" s="22"/>
      <c r="C14" s="23"/>
      <c r="D14" s="25"/>
      <c r="E14" s="26"/>
      <c r="F14" s="42">
        <f>F13*$D$13</f>
        <v>0</v>
      </c>
      <c r="G14" s="42">
        <f>G13*$D$13</f>
        <v>0</v>
      </c>
      <c r="H14" s="40"/>
      <c r="I14" s="40"/>
      <c r="J14" s="40"/>
      <c r="K14" s="40"/>
      <c r="L14" s="41"/>
      <c r="M14" s="40"/>
      <c r="N14" s="40"/>
      <c r="O14" s="40"/>
    </row>
    <row r="15" spans="1:18" ht="20.100000000000001" customHeight="1">
      <c r="B15" s="22">
        <v>6</v>
      </c>
      <c r="C15" s="23" t="str">
        <f>'Orçamento Sintético - Alterado'!E88</f>
        <v xml:space="preserve">ESQUADRIAS </v>
      </c>
      <c r="D15" s="25">
        <f>'Orçamento Sintético - Alterado'!J88</f>
        <v>0</v>
      </c>
      <c r="E15" s="26" t="e">
        <f>D15/$D$53</f>
        <v>#DIV/0!</v>
      </c>
      <c r="F15" s="39">
        <v>0.25</v>
      </c>
      <c r="G15" s="39">
        <v>0.25</v>
      </c>
      <c r="H15" s="39">
        <v>0.25</v>
      </c>
      <c r="I15" s="39">
        <v>0.25</v>
      </c>
      <c r="J15" s="40"/>
      <c r="K15" s="40"/>
      <c r="L15" s="41"/>
      <c r="M15" s="40"/>
      <c r="N15" s="40"/>
      <c r="O15" s="40"/>
    </row>
    <row r="16" spans="1:18" ht="20.100000000000001" customHeight="1">
      <c r="B16" s="22"/>
      <c r="C16" s="23"/>
      <c r="D16" s="25"/>
      <c r="E16" s="26"/>
      <c r="F16" s="42">
        <f>F15*$D$15</f>
        <v>0</v>
      </c>
      <c r="G16" s="42">
        <f>G15*$D$15</f>
        <v>0</v>
      </c>
      <c r="H16" s="42">
        <f>H15*$D$15</f>
        <v>0</v>
      </c>
      <c r="I16" s="42">
        <f>I15*$D$15</f>
        <v>0</v>
      </c>
      <c r="J16" s="40"/>
      <c r="K16" s="40"/>
      <c r="L16" s="41"/>
      <c r="M16" s="40"/>
      <c r="N16" s="40"/>
      <c r="O16" s="40"/>
    </row>
    <row r="17" spans="2:15" ht="20.100000000000001" customHeight="1">
      <c r="B17" s="22">
        <v>7</v>
      </c>
      <c r="C17" s="23" t="str">
        <f>'Orçamento Sintético - Alterado'!E137</f>
        <v xml:space="preserve">SISTEMAS DE COBERTURA </v>
      </c>
      <c r="D17" s="25">
        <f>'Orçamento Sintético - Alterado'!J137</f>
        <v>0</v>
      </c>
      <c r="E17" s="26" t="e">
        <f>D17/$D$53</f>
        <v>#DIV/0!</v>
      </c>
      <c r="F17" s="41"/>
      <c r="G17" s="39">
        <v>0.25</v>
      </c>
      <c r="H17" s="39">
        <v>0.25</v>
      </c>
      <c r="I17" s="39">
        <v>0.25</v>
      </c>
      <c r="J17" s="39">
        <v>0.25</v>
      </c>
      <c r="K17" s="40"/>
      <c r="L17" s="41"/>
      <c r="M17" s="40"/>
      <c r="N17" s="40"/>
      <c r="O17" s="40"/>
    </row>
    <row r="18" spans="2:15" s="14" customFormat="1" ht="20.100000000000001" customHeight="1">
      <c r="B18" s="22"/>
      <c r="C18" s="23"/>
      <c r="D18" s="25"/>
      <c r="E18" s="26"/>
      <c r="F18" s="42"/>
      <c r="G18" s="42">
        <f>G17*$D$17</f>
        <v>0</v>
      </c>
      <c r="H18" s="42">
        <f>H17*$D$17</f>
        <v>0</v>
      </c>
      <c r="I18" s="42">
        <f>I17*$D$17</f>
        <v>0</v>
      </c>
      <c r="J18" s="42">
        <f>J17*$D$17</f>
        <v>0</v>
      </c>
      <c r="K18" s="40"/>
      <c r="L18" s="41"/>
      <c r="M18" s="40"/>
      <c r="N18" s="40"/>
      <c r="O18" s="40"/>
    </row>
    <row r="19" spans="2:15" s="14" customFormat="1" ht="20.100000000000001" customHeight="1">
      <c r="B19" s="22">
        <v>8</v>
      </c>
      <c r="C19" s="23" t="str">
        <f>'Orçamento Sintético - Alterado'!E144</f>
        <v xml:space="preserve">IMPERMEABILIZAÇÃO </v>
      </c>
      <c r="D19" s="25">
        <f>'Orçamento Sintético - Alterado'!J144</f>
        <v>0</v>
      </c>
      <c r="E19" s="26" t="e">
        <f>D19/$D$53</f>
        <v>#DIV/0!</v>
      </c>
      <c r="F19" s="39">
        <v>1</v>
      </c>
      <c r="G19" s="40"/>
      <c r="H19" s="40"/>
      <c r="I19" s="40"/>
      <c r="J19" s="40"/>
      <c r="K19" s="40"/>
      <c r="L19" s="41"/>
      <c r="M19" s="40"/>
      <c r="N19" s="40"/>
      <c r="O19" s="40"/>
    </row>
    <row r="20" spans="2:15" ht="20.100000000000001" customHeight="1">
      <c r="B20" s="22"/>
      <c r="C20" s="23"/>
      <c r="D20" s="25"/>
      <c r="E20" s="26"/>
      <c r="F20" s="42">
        <f>F19*$D$19</f>
        <v>0</v>
      </c>
      <c r="G20" s="40"/>
      <c r="H20" s="40"/>
      <c r="I20" s="40"/>
      <c r="J20" s="40"/>
      <c r="K20" s="40"/>
      <c r="L20" s="41"/>
      <c r="M20" s="40"/>
      <c r="N20" s="40"/>
      <c r="O20" s="40"/>
    </row>
    <row r="21" spans="2:15" ht="20.100000000000001" customHeight="1">
      <c r="B21" s="22">
        <v>9</v>
      </c>
      <c r="C21" s="23" t="str">
        <f>'Orçamento Sintético - Alterado'!E146</f>
        <v>REVESTIMENTOS INTERNOS E EXTERNOS</v>
      </c>
      <c r="D21" s="25">
        <f>'Orçamento Sintético - Alterado'!J146</f>
        <v>0</v>
      </c>
      <c r="E21" s="26" t="e">
        <f>D21/$D$53</f>
        <v>#DIV/0!</v>
      </c>
      <c r="F21" s="42"/>
      <c r="G21" s="40"/>
      <c r="H21" s="39">
        <v>0.2</v>
      </c>
      <c r="I21" s="39">
        <v>0.2</v>
      </c>
      <c r="J21" s="39">
        <v>0.2</v>
      </c>
      <c r="K21" s="39">
        <v>0.2</v>
      </c>
      <c r="L21" s="39">
        <v>0.2</v>
      </c>
      <c r="M21" s="41"/>
      <c r="N21" s="41"/>
      <c r="O21" s="41"/>
    </row>
    <row r="22" spans="2:15" ht="20.100000000000001" customHeight="1">
      <c r="B22" s="22"/>
      <c r="C22" s="23"/>
      <c r="D22" s="25"/>
      <c r="E22" s="26"/>
      <c r="F22" s="42"/>
      <c r="G22" s="40"/>
      <c r="H22" s="42">
        <f>H21*$D$21</f>
        <v>0</v>
      </c>
      <c r="I22" s="42">
        <f>I21*$D$21</f>
        <v>0</v>
      </c>
      <c r="J22" s="42">
        <f>J21*$D$21</f>
        <v>0</v>
      </c>
      <c r="K22" s="42">
        <f>K21*$D$21</f>
        <v>0</v>
      </c>
      <c r="L22" s="42">
        <f>L21*$D$21</f>
        <v>0</v>
      </c>
      <c r="M22" s="42"/>
      <c r="N22" s="42"/>
      <c r="O22" s="43"/>
    </row>
    <row r="23" spans="2:15" ht="20.100000000000001" customHeight="1">
      <c r="B23" s="22">
        <v>10</v>
      </c>
      <c r="C23" s="23" t="str">
        <f>'Orçamento Sintético - Alterado'!E159</f>
        <v>SISTEMAS DE PISOS INTERNOS E EXTERNOS (PAVIMENTAÇÃO)</v>
      </c>
      <c r="D23" s="25">
        <f>'Orçamento Sintético - Alterado'!J159</f>
        <v>0</v>
      </c>
      <c r="E23" s="26" t="e">
        <f>D23/$D$53</f>
        <v>#DIV/0!</v>
      </c>
      <c r="F23" s="41"/>
      <c r="G23" s="39">
        <v>0.15</v>
      </c>
      <c r="H23" s="39">
        <v>0.25</v>
      </c>
      <c r="I23" s="39">
        <v>0.2</v>
      </c>
      <c r="J23" s="39">
        <v>0.25</v>
      </c>
      <c r="K23" s="39">
        <v>0.15</v>
      </c>
      <c r="L23" s="41"/>
      <c r="M23" s="41"/>
      <c r="N23" s="41"/>
      <c r="O23" s="41"/>
    </row>
    <row r="24" spans="2:15" ht="20.100000000000001" customHeight="1">
      <c r="B24" s="22"/>
      <c r="C24" s="23"/>
      <c r="D24" s="25"/>
      <c r="E24" s="26"/>
      <c r="F24" s="41"/>
      <c r="G24" s="42">
        <f>G23*$D$23</f>
        <v>0</v>
      </c>
      <c r="H24" s="42">
        <f>H23*$D$23</f>
        <v>0</v>
      </c>
      <c r="I24" s="42">
        <f>I23*$D$23</f>
        <v>0</v>
      </c>
      <c r="J24" s="42">
        <f>J23*$D$23</f>
        <v>0</v>
      </c>
      <c r="K24" s="42">
        <f>K23*$D$23</f>
        <v>0</v>
      </c>
      <c r="L24" s="43"/>
      <c r="M24" s="41"/>
      <c r="N24" s="41"/>
      <c r="O24" s="43"/>
    </row>
    <row r="25" spans="2:15" ht="20.100000000000001" customHeight="1">
      <c r="B25" s="22">
        <v>11</v>
      </c>
      <c r="C25" s="23" t="str">
        <f>'Orçamento Sintético - Alterado'!E181</f>
        <v xml:space="preserve">PINTURA </v>
      </c>
      <c r="D25" s="25">
        <f>'Orçamento Sintético - Alterado'!J181</f>
        <v>0</v>
      </c>
      <c r="E25" s="26" t="e">
        <f>D25/$D$53</f>
        <v>#DIV/0!</v>
      </c>
      <c r="F25" s="41"/>
      <c r="G25" s="41"/>
      <c r="H25" s="41"/>
      <c r="I25" s="41"/>
      <c r="J25" s="41"/>
      <c r="K25" s="41"/>
      <c r="L25" s="39">
        <v>0.3</v>
      </c>
      <c r="M25" s="39">
        <v>0.25</v>
      </c>
      <c r="N25" s="39">
        <v>0.4</v>
      </c>
      <c r="O25" s="39">
        <v>0.05</v>
      </c>
    </row>
    <row r="26" spans="2:15" ht="20.100000000000001" customHeight="1">
      <c r="B26" s="22"/>
      <c r="C26" s="23"/>
      <c r="D26" s="25"/>
      <c r="E26" s="26"/>
      <c r="F26" s="42"/>
      <c r="G26" s="42"/>
      <c r="H26" s="42"/>
      <c r="I26" s="42"/>
      <c r="J26" s="42"/>
      <c r="K26" s="42"/>
      <c r="L26" s="42">
        <f>L25*$D$25</f>
        <v>0</v>
      </c>
      <c r="M26" s="42">
        <f>M25*$D$25</f>
        <v>0</v>
      </c>
      <c r="N26" s="42">
        <f>N25*$D$25</f>
        <v>0</v>
      </c>
      <c r="O26" s="42">
        <f>O25*$D$25</f>
        <v>0</v>
      </c>
    </row>
    <row r="27" spans="2:15" s="14" customFormat="1" ht="20.100000000000001" customHeight="1">
      <c r="B27" s="22">
        <v>12</v>
      </c>
      <c r="C27" s="23" t="str">
        <f>'Orçamento Sintético - Alterado'!E188</f>
        <v xml:space="preserve">INSTALAÇÃO HIDRÁULICA </v>
      </c>
      <c r="D27" s="25">
        <f>'Orçamento Sintético - Alterado'!J188</f>
        <v>0</v>
      </c>
      <c r="E27" s="26" t="e">
        <f>D27/$D$53</f>
        <v>#DIV/0!</v>
      </c>
      <c r="F27" s="39">
        <v>0.1</v>
      </c>
      <c r="G27" s="39">
        <v>0.1</v>
      </c>
      <c r="H27" s="41"/>
      <c r="I27" s="41"/>
      <c r="J27" s="41"/>
      <c r="K27" s="39">
        <v>0.2</v>
      </c>
      <c r="L27" s="39">
        <v>0.2</v>
      </c>
      <c r="M27" s="39">
        <v>0.2</v>
      </c>
      <c r="N27" s="39">
        <v>0.2</v>
      </c>
      <c r="O27" s="41"/>
    </row>
    <row r="28" spans="2:15" s="14" customFormat="1" ht="20.100000000000001" customHeight="1">
      <c r="B28" s="22"/>
      <c r="C28" s="23"/>
      <c r="D28" s="25"/>
      <c r="E28" s="26"/>
      <c r="F28" s="42">
        <f>F27*$D$27</f>
        <v>0</v>
      </c>
      <c r="G28" s="42">
        <f>G27*$D$27</f>
        <v>0</v>
      </c>
      <c r="H28" s="42"/>
      <c r="I28" s="42"/>
      <c r="J28" s="42"/>
      <c r="K28" s="42">
        <f>K27*$D$27</f>
        <v>0</v>
      </c>
      <c r="L28" s="42">
        <f>L27*$D$27</f>
        <v>0</v>
      </c>
      <c r="M28" s="42">
        <f>M27*$D$27</f>
        <v>0</v>
      </c>
      <c r="N28" s="42">
        <f>N27*$D$27</f>
        <v>0</v>
      </c>
      <c r="O28" s="43"/>
    </row>
    <row r="29" spans="2:15" ht="20.100000000000001" customHeight="1">
      <c r="B29" s="22">
        <v>13</v>
      </c>
      <c r="C29" s="23" t="str">
        <f>'Orçamento Sintético - Alterado'!E270</f>
        <v>DRENAGEM DE ÁGUAS PLUVIAIS</v>
      </c>
      <c r="D29" s="25">
        <f>'Orçamento Sintético - Alterado'!J270</f>
        <v>0</v>
      </c>
      <c r="E29" s="26" t="e">
        <f>D29/$D$53</f>
        <v>#DIV/0!</v>
      </c>
      <c r="F29" s="41"/>
      <c r="G29" s="41"/>
      <c r="H29" s="41"/>
      <c r="I29" s="41"/>
      <c r="J29" s="41"/>
      <c r="K29" s="39"/>
      <c r="L29" s="39">
        <v>0.3</v>
      </c>
      <c r="M29" s="39">
        <v>0.2</v>
      </c>
      <c r="N29" s="39">
        <v>0.2</v>
      </c>
      <c r="O29" s="39">
        <v>0.3</v>
      </c>
    </row>
    <row r="30" spans="2:15" ht="20.100000000000001" customHeight="1">
      <c r="B30" s="22"/>
      <c r="C30" s="23"/>
      <c r="D30" s="25"/>
      <c r="E30" s="26"/>
      <c r="F30" s="41"/>
      <c r="G30" s="42"/>
      <c r="H30" s="42"/>
      <c r="I30" s="42"/>
      <c r="J30" s="42"/>
      <c r="K30" s="42"/>
      <c r="L30" s="42">
        <f>L29*$D$29</f>
        <v>0</v>
      </c>
      <c r="M30" s="42">
        <f>M29*$D$29</f>
        <v>0</v>
      </c>
      <c r="N30" s="42">
        <f>N29*$D$29</f>
        <v>0</v>
      </c>
      <c r="O30" s="42">
        <f>O29*$D$29</f>
        <v>0</v>
      </c>
    </row>
    <row r="31" spans="2:15" ht="20.100000000000001" customHeight="1">
      <c r="B31" s="22">
        <v>14</v>
      </c>
      <c r="C31" s="23" t="str">
        <f>'Orçamento Sintético - Alterado'!E282</f>
        <v xml:space="preserve">INSTALAÇÃO SANITÁRIA </v>
      </c>
      <c r="D31" s="25">
        <f>'Orçamento Sintético - Alterado'!J282</f>
        <v>0</v>
      </c>
      <c r="E31" s="26" t="e">
        <f>D31/$D$53</f>
        <v>#DIV/0!</v>
      </c>
      <c r="F31" s="39">
        <v>0.1</v>
      </c>
      <c r="G31" s="39">
        <v>0.1</v>
      </c>
      <c r="H31" s="41"/>
      <c r="I31" s="41"/>
      <c r="J31" s="41"/>
      <c r="K31" s="39">
        <v>0.2</v>
      </c>
      <c r="L31" s="39">
        <v>0.2</v>
      </c>
      <c r="M31" s="39">
        <v>0.2</v>
      </c>
      <c r="N31" s="39">
        <v>0.2</v>
      </c>
      <c r="O31" s="41"/>
    </row>
    <row r="32" spans="2:15" ht="20.100000000000001" customHeight="1">
      <c r="B32" s="22"/>
      <c r="C32" s="23"/>
      <c r="D32" s="25"/>
      <c r="E32" s="26"/>
      <c r="F32" s="42">
        <f>F31*$D$31</f>
        <v>0</v>
      </c>
      <c r="G32" s="42">
        <f>G31*$D$31</f>
        <v>0</v>
      </c>
      <c r="H32" s="42"/>
      <c r="I32" s="42"/>
      <c r="J32" s="42"/>
      <c r="K32" s="42">
        <f t="shared" ref="K32:M32" si="0">K31*$D$31</f>
        <v>0</v>
      </c>
      <c r="L32" s="42">
        <f t="shared" si="0"/>
        <v>0</v>
      </c>
      <c r="M32" s="42">
        <f t="shared" si="0"/>
        <v>0</v>
      </c>
      <c r="N32" s="42">
        <f t="shared" ref="N32" si="1">N31*$D$31</f>
        <v>0</v>
      </c>
      <c r="O32" s="42"/>
    </row>
    <row r="33" spans="2:15" ht="20.100000000000001" customHeight="1">
      <c r="B33" s="22">
        <v>15</v>
      </c>
      <c r="C33" s="23" t="str">
        <f>'Orçamento Sintético - Alterado'!E323</f>
        <v xml:space="preserve">LOUÇAS E METAIS </v>
      </c>
      <c r="D33" s="25">
        <f>'Orçamento Sintético - Alterado'!J323</f>
        <v>0</v>
      </c>
      <c r="E33" s="26" t="e">
        <f>D33/$D$53</f>
        <v>#DIV/0!</v>
      </c>
      <c r="F33" s="41"/>
      <c r="G33" s="41"/>
      <c r="H33" s="41"/>
      <c r="I33" s="41"/>
      <c r="J33" s="41"/>
      <c r="K33" s="41"/>
      <c r="L33" s="41"/>
      <c r="M33" s="41"/>
      <c r="N33" s="39">
        <v>0.4</v>
      </c>
      <c r="O33" s="39">
        <v>0.6</v>
      </c>
    </row>
    <row r="34" spans="2:15" ht="20.100000000000001" customHeight="1">
      <c r="B34" s="22"/>
      <c r="C34" s="23"/>
      <c r="D34" s="25"/>
      <c r="E34" s="26"/>
      <c r="F34" s="41"/>
      <c r="G34" s="41"/>
      <c r="H34" s="41"/>
      <c r="I34" s="41"/>
      <c r="J34" s="41"/>
      <c r="K34" s="41"/>
      <c r="L34" s="41"/>
      <c r="M34" s="42"/>
      <c r="N34" s="42">
        <f>N33*$D$33</f>
        <v>0</v>
      </c>
      <c r="O34" s="42">
        <f>O33*$D$33</f>
        <v>0</v>
      </c>
    </row>
    <row r="35" spans="2:15" ht="20.100000000000001" customHeight="1">
      <c r="B35" s="22">
        <v>16</v>
      </c>
      <c r="C35" s="23" t="str">
        <f>'Orçamento Sintético - Alterado'!E355</f>
        <v>INSTALAÇÃO DE GÁS COMBUSTÍVEL</v>
      </c>
      <c r="D35" s="25">
        <f>'Orçamento Sintético - Alterado'!J355</f>
        <v>0</v>
      </c>
      <c r="E35" s="26" t="e">
        <f>D35/$D$53</f>
        <v>#DIV/0!</v>
      </c>
      <c r="F35" s="41"/>
      <c r="G35" s="41"/>
      <c r="H35" s="41"/>
      <c r="I35" s="41"/>
      <c r="J35" s="41"/>
      <c r="K35" s="41"/>
      <c r="L35" s="41"/>
      <c r="M35" s="39">
        <v>0.2</v>
      </c>
      <c r="N35" s="39">
        <v>0.5</v>
      </c>
      <c r="O35" s="39">
        <v>0.3</v>
      </c>
    </row>
    <row r="36" spans="2:15" s="14" customFormat="1" ht="20.100000000000001" customHeight="1">
      <c r="B36" s="22"/>
      <c r="C36" s="23"/>
      <c r="D36" s="25"/>
      <c r="E36" s="26"/>
      <c r="F36" s="42"/>
      <c r="G36" s="42"/>
      <c r="H36" s="42"/>
      <c r="I36" s="42"/>
      <c r="J36" s="42"/>
      <c r="K36" s="42"/>
      <c r="L36" s="42"/>
      <c r="M36" s="42">
        <f>M35*$D$35</f>
        <v>0</v>
      </c>
      <c r="N36" s="42">
        <f>N35*$D$35</f>
        <v>0</v>
      </c>
      <c r="O36" s="42">
        <f>O35*$D$35</f>
        <v>0</v>
      </c>
    </row>
    <row r="37" spans="2:15" ht="20.100000000000001" customHeight="1">
      <c r="B37" s="22">
        <v>17</v>
      </c>
      <c r="C37" s="23" t="str">
        <f>'Orçamento Sintético - Alterado'!E377</f>
        <v>SISTEMA DE PROTEÇÃO CONTRA INCÊNDIO</v>
      </c>
      <c r="D37" s="25">
        <f>'Orçamento Sintético - Alterado'!J377</f>
        <v>0</v>
      </c>
      <c r="E37" s="26" t="e">
        <f>D37/$D$53</f>
        <v>#DIV/0!</v>
      </c>
      <c r="F37" s="41"/>
      <c r="G37" s="41"/>
      <c r="H37" s="41"/>
      <c r="I37" s="41"/>
      <c r="J37" s="41"/>
      <c r="K37" s="41"/>
      <c r="L37" s="41"/>
      <c r="M37" s="41"/>
      <c r="N37" s="39">
        <v>0.4</v>
      </c>
      <c r="O37" s="39">
        <v>0.6</v>
      </c>
    </row>
    <row r="38" spans="2:15" ht="20.100000000000001" customHeight="1">
      <c r="B38" s="22"/>
      <c r="C38" s="23"/>
      <c r="D38" s="25"/>
      <c r="E38" s="26"/>
      <c r="F38" s="41"/>
      <c r="G38" s="41"/>
      <c r="H38" s="41"/>
      <c r="I38" s="41"/>
      <c r="J38" s="41"/>
      <c r="K38" s="41"/>
      <c r="L38" s="41"/>
      <c r="M38" s="42"/>
      <c r="N38" s="42">
        <f>N37*$D$37</f>
        <v>0</v>
      </c>
      <c r="O38" s="42">
        <f>O37*$D$37</f>
        <v>0</v>
      </c>
    </row>
    <row r="39" spans="2:15" ht="20.100000000000001" customHeight="1">
      <c r="B39" s="22">
        <v>18</v>
      </c>
      <c r="C39" s="23" t="str">
        <f>'Orçamento Sintético - Alterado'!E407</f>
        <v>INSTALAÇÕES ELÉTRICAS - 220V</v>
      </c>
      <c r="D39" s="25">
        <f>'Orçamento Sintético - Alterado'!J407</f>
        <v>0</v>
      </c>
      <c r="E39" s="26" t="e">
        <f>D39/$D$53</f>
        <v>#DIV/0!</v>
      </c>
      <c r="F39" s="39">
        <v>0.1</v>
      </c>
      <c r="G39" s="39">
        <v>0.2</v>
      </c>
      <c r="H39" s="39">
        <v>0.2</v>
      </c>
      <c r="I39" s="41"/>
      <c r="J39" s="41"/>
      <c r="K39" s="41"/>
      <c r="L39" s="41"/>
      <c r="M39" s="39">
        <v>0.2</v>
      </c>
      <c r="N39" s="39">
        <v>0.2</v>
      </c>
      <c r="O39" s="39">
        <v>0.1</v>
      </c>
    </row>
    <row r="40" spans="2:15" ht="20.100000000000001" customHeight="1">
      <c r="B40" s="22"/>
      <c r="C40" s="23"/>
      <c r="D40" s="25"/>
      <c r="E40" s="26"/>
      <c r="F40" s="42">
        <f>F39*$D$39</f>
        <v>0</v>
      </c>
      <c r="G40" s="42">
        <f>G39*$D$39</f>
        <v>0</v>
      </c>
      <c r="H40" s="42">
        <f>H39*$D$39</f>
        <v>0</v>
      </c>
      <c r="I40" s="41"/>
      <c r="J40" s="41"/>
      <c r="K40" s="41"/>
      <c r="L40" s="41"/>
      <c r="M40" s="42">
        <f>M39*$D$39</f>
        <v>0</v>
      </c>
      <c r="N40" s="42">
        <f>N39*$D$39</f>
        <v>0</v>
      </c>
      <c r="O40" s="42">
        <f t="shared" ref="O40" si="2">O39*$D$39</f>
        <v>0</v>
      </c>
    </row>
    <row r="41" spans="2:15" ht="20.100000000000001" customHeight="1">
      <c r="B41" s="22">
        <v>19</v>
      </c>
      <c r="C41" s="23" t="str">
        <f>'Orçamento Sintético - Alterado'!E495</f>
        <v>INSTALAÇÕES DE CLIMATIZAÇÃO</v>
      </c>
      <c r="D41" s="25">
        <f>'Orçamento Sintético - Alterado'!J495</f>
        <v>0</v>
      </c>
      <c r="E41" s="26" t="e">
        <f>D41/$D$53</f>
        <v>#DIV/0!</v>
      </c>
      <c r="F41" s="41"/>
      <c r="G41" s="41"/>
      <c r="H41" s="41"/>
      <c r="I41" s="41"/>
      <c r="J41" s="41"/>
      <c r="K41" s="41"/>
      <c r="L41" s="41"/>
      <c r="M41" s="41"/>
      <c r="N41" s="39">
        <v>0.5</v>
      </c>
      <c r="O41" s="39">
        <v>0.5</v>
      </c>
    </row>
    <row r="42" spans="2:15" ht="20.100000000000001" customHeight="1">
      <c r="B42" s="22"/>
      <c r="C42" s="23"/>
      <c r="D42" s="25"/>
      <c r="E42" s="26"/>
      <c r="F42" s="41"/>
      <c r="G42" s="41"/>
      <c r="H42" s="41"/>
      <c r="I42" s="41"/>
      <c r="J42" s="41"/>
      <c r="K42" s="41"/>
      <c r="L42" s="41"/>
      <c r="M42" s="41"/>
      <c r="N42" s="42">
        <f>N41*$D$41</f>
        <v>0</v>
      </c>
      <c r="O42" s="42">
        <f>O41*$D$41</f>
        <v>0</v>
      </c>
    </row>
    <row r="43" spans="2:15" ht="20.100000000000001" customHeight="1">
      <c r="B43" s="22">
        <v>20</v>
      </c>
      <c r="C43" s="23" t="str">
        <f>'Orçamento Sintético - Alterado'!E500</f>
        <v>INSTALAÇÕES DE REDE ESTRUTURADA</v>
      </c>
      <c r="D43" s="25">
        <f>'Orçamento Sintético - Alterado'!J500</f>
        <v>0</v>
      </c>
      <c r="E43" s="26" t="e">
        <f>D43/$D$53</f>
        <v>#DIV/0!</v>
      </c>
      <c r="F43" s="41"/>
      <c r="G43" s="41"/>
      <c r="H43" s="41"/>
      <c r="I43" s="41"/>
      <c r="J43" s="41"/>
      <c r="K43" s="41"/>
      <c r="L43" s="39">
        <v>0.2</v>
      </c>
      <c r="M43" s="39">
        <v>0.5</v>
      </c>
      <c r="N43" s="39">
        <v>0.3</v>
      </c>
      <c r="O43" s="41"/>
    </row>
    <row r="44" spans="2:15" s="14" customFormat="1" ht="20.100000000000001" customHeight="1">
      <c r="B44" s="22"/>
      <c r="C44" s="23"/>
      <c r="D44" s="25"/>
      <c r="E44" s="26"/>
      <c r="F44" s="41"/>
      <c r="G44" s="41"/>
      <c r="H44" s="41"/>
      <c r="I44" s="41"/>
      <c r="J44" s="41"/>
      <c r="K44" s="41"/>
      <c r="L44" s="42">
        <f>L43*$D$43</f>
        <v>0</v>
      </c>
      <c r="M44" s="42">
        <f>M43*$D$43</f>
        <v>0</v>
      </c>
      <c r="N44" s="42">
        <f>N43*$D$43</f>
        <v>0</v>
      </c>
      <c r="O44" s="41"/>
    </row>
    <row r="45" spans="2:15" ht="20.100000000000001" customHeight="1">
      <c r="B45" s="22">
        <v>21</v>
      </c>
      <c r="C45" s="23" t="str">
        <f>'Orçamento Sintético - Alterado'!E532</f>
        <v>SISTEMA DE EXAUSTÃO MECÂNICA</v>
      </c>
      <c r="D45" s="25">
        <f>'Orçamento Sintético - Alterado'!J532</f>
        <v>0</v>
      </c>
      <c r="E45" s="26" t="e">
        <f>D45/$D$53</f>
        <v>#DIV/0!</v>
      </c>
      <c r="F45" s="41"/>
      <c r="G45" s="41"/>
      <c r="H45" s="41"/>
      <c r="I45" s="41"/>
      <c r="J45" s="41"/>
      <c r="K45" s="41"/>
      <c r="L45" s="41"/>
      <c r="M45" s="41"/>
      <c r="N45" s="41"/>
      <c r="O45" s="39">
        <v>1</v>
      </c>
    </row>
    <row r="46" spans="2:15" ht="20.100000000000001" customHeight="1">
      <c r="B46" s="22"/>
      <c r="C46" s="23"/>
      <c r="D46" s="25"/>
      <c r="E46" s="26"/>
      <c r="F46" s="41"/>
      <c r="G46" s="41"/>
      <c r="H46" s="41"/>
      <c r="I46" s="41"/>
      <c r="J46" s="41"/>
      <c r="K46" s="41"/>
      <c r="L46" s="41"/>
      <c r="M46" s="41"/>
      <c r="N46" s="41"/>
      <c r="O46" s="42">
        <f>O45*$D$45</f>
        <v>0</v>
      </c>
    </row>
    <row r="47" spans="2:15" ht="20.100000000000001" customHeight="1">
      <c r="B47" s="22">
        <v>22</v>
      </c>
      <c r="C47" s="23" t="str">
        <f>'Orçamento Sintético - Alterado'!E537</f>
        <v>SISTEMA DE PROTEÇÃO CONTRA DESCARGAS ATMOSFÉRICAS (SPDA)</v>
      </c>
      <c r="D47" s="25">
        <f>'Orçamento Sintético - Alterado'!J537</f>
        <v>0</v>
      </c>
      <c r="E47" s="26" t="e">
        <f>D47/$D$53</f>
        <v>#DIV/0!</v>
      </c>
      <c r="F47" s="41"/>
      <c r="G47" s="41"/>
      <c r="H47" s="41"/>
      <c r="I47" s="41"/>
      <c r="J47" s="41"/>
      <c r="K47" s="41"/>
      <c r="L47" s="39">
        <v>0.4</v>
      </c>
      <c r="M47" s="39">
        <v>0.2</v>
      </c>
      <c r="N47" s="39">
        <v>0.15</v>
      </c>
      <c r="O47" s="39">
        <v>0.25</v>
      </c>
    </row>
    <row r="48" spans="2:15" ht="20.100000000000001" customHeight="1">
      <c r="B48" s="22"/>
      <c r="C48" s="23"/>
      <c r="D48" s="25"/>
      <c r="E48" s="26"/>
      <c r="F48" s="41"/>
      <c r="G48" s="41"/>
      <c r="H48" s="41"/>
      <c r="I48" s="41"/>
      <c r="J48" s="41"/>
      <c r="K48" s="41"/>
      <c r="L48" s="42">
        <f>L47*$D$47</f>
        <v>0</v>
      </c>
      <c r="M48" s="42">
        <f>M47*$D$47</f>
        <v>0</v>
      </c>
      <c r="N48" s="42">
        <f>N47*$D$47</f>
        <v>0</v>
      </c>
      <c r="O48" s="42">
        <f>O47*$D$47</f>
        <v>0</v>
      </c>
    </row>
    <row r="49" spans="2:15" ht="20.100000000000001" customHeight="1">
      <c r="B49" s="22">
        <v>23</v>
      </c>
      <c r="C49" s="23" t="str">
        <f>'Orçamento Sintético - Alterado'!E551</f>
        <v>SERVIÇOS COMPLEMENTARES</v>
      </c>
      <c r="D49" s="25">
        <f>'Orçamento Sintético - Alterado'!J551</f>
        <v>0</v>
      </c>
      <c r="E49" s="26" t="e">
        <f>D49/$D$53</f>
        <v>#DIV/0!</v>
      </c>
      <c r="F49" s="41"/>
      <c r="G49" s="41"/>
      <c r="H49" s="41"/>
      <c r="I49" s="41"/>
      <c r="J49" s="41"/>
      <c r="K49" s="41"/>
      <c r="L49" s="42"/>
      <c r="M49" s="39">
        <v>0.7</v>
      </c>
      <c r="N49" s="39">
        <v>0.15</v>
      </c>
      <c r="O49" s="39">
        <v>0.15</v>
      </c>
    </row>
    <row r="50" spans="2:15" ht="20.100000000000001" customHeight="1">
      <c r="B50" s="22"/>
      <c r="C50" s="23"/>
      <c r="D50" s="25"/>
      <c r="E50" s="26"/>
      <c r="F50" s="41"/>
      <c r="G50" s="41"/>
      <c r="H50" s="41"/>
      <c r="I50" s="41"/>
      <c r="J50" s="41"/>
      <c r="K50" s="41"/>
      <c r="L50" s="42"/>
      <c r="M50" s="42">
        <f>M49*$D$49</f>
        <v>0</v>
      </c>
      <c r="N50" s="42">
        <f>N49*$D$49</f>
        <v>0</v>
      </c>
      <c r="O50" s="42">
        <f>O49*$D$49</f>
        <v>0</v>
      </c>
    </row>
    <row r="51" spans="2:15" ht="20.100000000000001" customHeight="1">
      <c r="B51" s="22">
        <v>24</v>
      </c>
      <c r="C51" s="23" t="str">
        <f>'Orçamento Sintético - Alterado'!E573</f>
        <v>SERVIÇOS FINAIS</v>
      </c>
      <c r="D51" s="25">
        <f>'Orçamento Sintético - Alterado'!J573</f>
        <v>0</v>
      </c>
      <c r="E51" s="26" t="e">
        <f>D51/$D$53</f>
        <v>#DIV/0!</v>
      </c>
      <c r="F51" s="41"/>
      <c r="G51" s="41"/>
      <c r="H51" s="41"/>
      <c r="I51" s="41"/>
      <c r="J51" s="41"/>
      <c r="K51" s="41"/>
      <c r="L51" s="41"/>
      <c r="M51" s="41"/>
      <c r="N51" s="41"/>
      <c r="O51" s="39">
        <v>1</v>
      </c>
    </row>
    <row r="52" spans="2:15" ht="20.100000000000001" customHeight="1">
      <c r="B52" s="22"/>
      <c r="C52" s="23"/>
      <c r="D52" s="25"/>
      <c r="E52" s="26"/>
      <c r="F52" s="41"/>
      <c r="G52" s="41"/>
      <c r="H52" s="41"/>
      <c r="I52" s="41"/>
      <c r="J52" s="41"/>
      <c r="K52" s="41"/>
      <c r="L52" s="42"/>
      <c r="M52" s="42"/>
      <c r="N52" s="42"/>
      <c r="O52" s="42">
        <f>O51*$D$51</f>
        <v>0</v>
      </c>
    </row>
    <row r="53" spans="2:15" s="15" customFormat="1" ht="20.100000000000001" customHeight="1">
      <c r="B53" s="62" t="s">
        <v>23</v>
      </c>
      <c r="C53" s="62"/>
      <c r="D53" s="44">
        <f>SUM(D5,D7,D9,D11,D13,D15,D17,D19,D21,D23,D25,D27,D29,D31,D33,D35,D37,D39,D41,D43,D45,D47,D49,D51)</f>
        <v>0</v>
      </c>
      <c r="E53" s="45" t="e">
        <f>SUM(E5,E7,E9,E11,E13,E15,E17,E19,E21,E23,E25,E27,E29,E31,E33,E35,E37,E39,E41,E43,E45,E47,E49,E51)</f>
        <v>#DIV/0!</v>
      </c>
      <c r="F53" s="44">
        <f t="shared" ref="F53:O53" si="3">SUM(F6,F8,F10,F12,F14,F16,F18,F20,F22,F24,F26,F28,F30,F32,F34,F36,F38,F40,F42,F44,F46,F48,F50,F52)</f>
        <v>0</v>
      </c>
      <c r="G53" s="44">
        <f t="shared" si="3"/>
        <v>0</v>
      </c>
      <c r="H53" s="44">
        <f t="shared" si="3"/>
        <v>0</v>
      </c>
      <c r="I53" s="44">
        <f t="shared" si="3"/>
        <v>0</v>
      </c>
      <c r="J53" s="44">
        <f t="shared" si="3"/>
        <v>0</v>
      </c>
      <c r="K53" s="44">
        <f t="shared" si="3"/>
        <v>0</v>
      </c>
      <c r="L53" s="44">
        <f t="shared" si="3"/>
        <v>0</v>
      </c>
      <c r="M53" s="44">
        <f t="shared" si="3"/>
        <v>0</v>
      </c>
      <c r="N53" s="44">
        <f t="shared" si="3"/>
        <v>0</v>
      </c>
      <c r="O53" s="44">
        <f t="shared" si="3"/>
        <v>0</v>
      </c>
    </row>
    <row r="54" spans="2:15" s="15" customFormat="1" ht="20.100000000000001" customHeight="1">
      <c r="B54" s="61" t="s">
        <v>11</v>
      </c>
      <c r="C54" s="61"/>
      <c r="D54" s="61"/>
      <c r="E54" s="61"/>
      <c r="F54" s="46" t="e">
        <f>F53/$D$53</f>
        <v>#DIV/0!</v>
      </c>
      <c r="G54" s="46" t="e">
        <f t="shared" ref="G54:M54" si="4">G53/$D$53</f>
        <v>#DIV/0!</v>
      </c>
      <c r="H54" s="46" t="e">
        <f t="shared" si="4"/>
        <v>#DIV/0!</v>
      </c>
      <c r="I54" s="46" t="e">
        <f t="shared" si="4"/>
        <v>#DIV/0!</v>
      </c>
      <c r="J54" s="46" t="e">
        <f t="shared" si="4"/>
        <v>#DIV/0!</v>
      </c>
      <c r="K54" s="46" t="e">
        <f t="shared" si="4"/>
        <v>#DIV/0!</v>
      </c>
      <c r="L54" s="46" t="e">
        <f t="shared" si="4"/>
        <v>#DIV/0!</v>
      </c>
      <c r="M54" s="46" t="e">
        <f t="shared" si="4"/>
        <v>#DIV/0!</v>
      </c>
      <c r="N54" s="46" t="e">
        <f t="shared" ref="N54:O54" si="5">N53/$D$53</f>
        <v>#DIV/0!</v>
      </c>
      <c r="O54" s="46" t="e">
        <f t="shared" si="5"/>
        <v>#DIV/0!</v>
      </c>
    </row>
    <row r="55" spans="2:15" s="15" customFormat="1" ht="20.100000000000001" customHeight="1">
      <c r="B55" s="61"/>
      <c r="C55" s="61"/>
      <c r="D55" s="61"/>
      <c r="E55" s="61"/>
      <c r="F55" s="46" t="e">
        <f>F54</f>
        <v>#DIV/0!</v>
      </c>
      <c r="G55" s="46" t="e">
        <f>G54+F55</f>
        <v>#DIV/0!</v>
      </c>
      <c r="H55" s="46" t="e">
        <f t="shared" ref="H55:M55" si="6">H54+G55</f>
        <v>#DIV/0!</v>
      </c>
      <c r="I55" s="46" t="e">
        <f t="shared" si="6"/>
        <v>#DIV/0!</v>
      </c>
      <c r="J55" s="46" t="e">
        <f t="shared" si="6"/>
        <v>#DIV/0!</v>
      </c>
      <c r="K55" s="46" t="e">
        <f t="shared" si="6"/>
        <v>#DIV/0!</v>
      </c>
      <c r="L55" s="46" t="e">
        <f t="shared" si="6"/>
        <v>#DIV/0!</v>
      </c>
      <c r="M55" s="46" t="e">
        <f t="shared" si="6"/>
        <v>#DIV/0!</v>
      </c>
      <c r="N55" s="46" t="e">
        <f t="shared" ref="N55" si="7">N54+M55</f>
        <v>#DIV/0!</v>
      </c>
      <c r="O55" s="46" t="e">
        <f t="shared" ref="O55" si="8">O54+N55</f>
        <v>#DIV/0!</v>
      </c>
    </row>
    <row r="56" spans="2:15" ht="20.100000000000001" customHeight="1">
      <c r="G56" s="34"/>
      <c r="H56" s="34"/>
      <c r="I56" s="34"/>
      <c r="J56" s="34"/>
      <c r="K56" s="34"/>
      <c r="M56" s="34"/>
      <c r="N56" s="34"/>
      <c r="O56" s="34"/>
    </row>
    <row r="57" spans="2:15" ht="20.100000000000001" customHeight="1">
      <c r="G57" s="34"/>
      <c r="H57" s="34"/>
      <c r="I57" s="34"/>
      <c r="J57" s="34"/>
      <c r="K57" s="34"/>
      <c r="M57" s="34"/>
      <c r="N57" s="34"/>
      <c r="O57" s="34"/>
    </row>
  </sheetData>
  <autoFilter ref="A4:O55"/>
  <dataConsolidate/>
  <mergeCells count="5">
    <mergeCell ref="B1:O1"/>
    <mergeCell ref="B54:E55"/>
    <mergeCell ref="B53:C53"/>
    <mergeCell ref="P2:Q3"/>
    <mergeCell ref="B2:O3"/>
  </mergeCells>
  <conditionalFormatting sqref="G4:K4">
    <cfRule type="cellIs" dxfId="5" priority="118" stopIfTrue="1" operator="equal">
      <formula>0</formula>
    </cfRule>
  </conditionalFormatting>
  <conditionalFormatting sqref="M4:O4">
    <cfRule type="cellIs" dxfId="4" priority="299" stopIfTrue="1" operator="equal">
      <formula>0</formula>
    </cfRule>
  </conditionalFormatting>
  <conditionalFormatting sqref="O21:O24">
    <cfRule type="containsText" dxfId="3" priority="218" operator="containsText" text="#N/D">
      <formula>NOT(ISERROR(SEARCH("#N/D",O21)))</formula>
    </cfRule>
    <cfRule type="containsText" dxfId="2" priority="219" operator="containsText" text="#N/D">
      <formula>NOT(ISERROR(SEARCH("#N/D",O21)))</formula>
    </cfRule>
    <cfRule type="containsErrors" priority="220">
      <formula>ISERROR(O21)</formula>
    </cfRule>
  </conditionalFormatting>
  <conditionalFormatting sqref="O27:O28">
    <cfRule type="containsText" dxfId="1" priority="1" operator="containsText" text="#N/D">
      <formula>NOT(ISERROR(SEARCH("#N/D",O27)))</formula>
    </cfRule>
    <cfRule type="containsText" dxfId="0" priority="2" operator="containsText" text="#N/D">
      <formula>NOT(ISERROR(SEARCH("#N/D",O27)))</formula>
    </cfRule>
    <cfRule type="containsErrors" priority="3">
      <formula>ISERROR(O27)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horizontalDpi="4294967295" verticalDpi="4294967295" r:id="rId1"/>
  <headerFooter alignWithMargins="0">
    <oddFooter>&amp;CPágina &amp;P de &amp;N</oddFooter>
  </headerFooter>
  <rowBreaks count="1" manualBreakCount="1">
    <brk id="40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 Sintético - Alterado</vt:lpstr>
      <vt:lpstr>Cronograma Físico x Financeiro</vt:lpstr>
      <vt:lpstr>'Cronograma Físico x Financeiro'!Area_de_impressao</vt:lpstr>
      <vt:lpstr>'Orçamento Sintético - Alterado'!Area_de_impressao</vt:lpstr>
      <vt:lpstr>'Cronograma Físico x Financeiro'!Titulos_de_impressao</vt:lpstr>
      <vt:lpstr>'Orçamento Sintético - Alterado'!Titulos_de_impressao</vt:lpstr>
    </vt:vector>
  </TitlesOfParts>
  <Company>PNUD/BRA/00/027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willamy.dias</dc:creator>
  <cp:lastModifiedBy>MAIS TI</cp:lastModifiedBy>
  <cp:lastPrinted>2024-09-20T16:41:37Z</cp:lastPrinted>
  <dcterms:created xsi:type="dcterms:W3CDTF">2005-05-06T14:48:20Z</dcterms:created>
  <dcterms:modified xsi:type="dcterms:W3CDTF">2025-01-13T12:41:49Z</dcterms:modified>
</cp:coreProperties>
</file>