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S TI\Downloads\"/>
    </mc:Choice>
  </mc:AlternateContent>
  <bookViews>
    <workbookView xWindow="0" yWindow="0" windowWidth="24000" windowHeight="9735" tabRatio="819"/>
  </bookViews>
  <sheets>
    <sheet name="Orçamento Sintético - Alterado" sheetId="72" r:id="rId1"/>
    <sheet name="Cronograma Físico x Financeiro" sheetId="69" r:id="rId2"/>
  </sheets>
  <definedNames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'Cronograma Físico x Financeiro'!$A$4:$K$39</definedName>
    <definedName name="_xlnm._FilterDatabase" localSheetId="0" hidden="1">'Orçamento Sintético - Alterado'!$A$4:$K$195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CRE" localSheetId="1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1">'Cronograma Físico x Financeiro'!$B$1:$K$39</definedName>
    <definedName name="_xlnm.Print_Area" localSheetId="0">'Orçamento Sintético - Alterado'!$B$1:$K$195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FATOR" localSheetId="1">'Cronograma Físico x Financeiro'!#REF!</definedName>
    <definedName name="FATOR" localSheetId="0">'Orçamento Sintético - Alterado'!#REF!</definedName>
    <definedName name="FATOR">#REF!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1" hidden="1">#REF!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1">'Cronograma Físico x Financeiro'!$1:$4</definedName>
    <definedName name="_xlnm.Print_Titles" localSheetId="0">'Orçamento Sintético - Alterado'!$1:$4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69" l="1"/>
  <c r="C33" i="69"/>
  <c r="C31" i="69"/>
  <c r="C29" i="69"/>
  <c r="C27" i="69"/>
  <c r="C25" i="69"/>
  <c r="C23" i="69"/>
  <c r="C21" i="69"/>
  <c r="C19" i="69"/>
  <c r="C17" i="69"/>
  <c r="C15" i="69"/>
  <c r="C13" i="69"/>
  <c r="C11" i="69"/>
  <c r="C9" i="69"/>
  <c r="C7" i="69"/>
  <c r="C5" i="69"/>
  <c r="I190" i="72"/>
  <c r="I189" i="72"/>
  <c r="I188" i="72"/>
  <c r="I187" i="72"/>
  <c r="I186" i="72"/>
  <c r="I185" i="72"/>
  <c r="I184" i="72"/>
  <c r="I183" i="72"/>
  <c r="I182" i="72"/>
  <c r="I181" i="72"/>
  <c r="J181" i="72" s="1"/>
  <c r="I178" i="72"/>
  <c r="J178" i="72" s="1"/>
  <c r="I177" i="72"/>
  <c r="J177" i="72" s="1"/>
  <c r="I176" i="72"/>
  <c r="J176" i="72" s="1"/>
  <c r="I175" i="72"/>
  <c r="J175" i="72" s="1"/>
  <c r="I174" i="72"/>
  <c r="J174" i="72" s="1"/>
  <c r="I168" i="72"/>
  <c r="I167" i="72"/>
  <c r="I166" i="72"/>
  <c r="I165" i="72"/>
  <c r="I164" i="72"/>
  <c r="I163" i="72"/>
  <c r="I162" i="72"/>
  <c r="I161" i="72"/>
  <c r="I160" i="72"/>
  <c r="I159" i="72"/>
  <c r="I158" i="72"/>
  <c r="I157" i="72"/>
  <c r="I156" i="72"/>
  <c r="I155" i="72"/>
  <c r="I154" i="72"/>
  <c r="I153" i="72"/>
  <c r="I152" i="72"/>
  <c r="I151" i="72"/>
  <c r="I150" i="72"/>
  <c r="I149" i="72"/>
  <c r="I148" i="72"/>
  <c r="I147" i="72"/>
  <c r="I146" i="72"/>
  <c r="I145" i="72"/>
  <c r="I144" i="72"/>
  <c r="I143" i="72"/>
  <c r="J143" i="72" s="1"/>
  <c r="I134" i="72"/>
  <c r="I133" i="72"/>
  <c r="I132" i="72"/>
  <c r="I131" i="72"/>
  <c r="I130" i="72"/>
  <c r="I129" i="72"/>
  <c r="I128" i="72"/>
  <c r="I127" i="72"/>
  <c r="I126" i="72"/>
  <c r="I125" i="72"/>
  <c r="I124" i="72"/>
  <c r="I123" i="72"/>
  <c r="I122" i="72"/>
  <c r="I121" i="72"/>
  <c r="I120" i="72"/>
  <c r="I119" i="72"/>
  <c r="I118" i="72"/>
  <c r="I117" i="72"/>
  <c r="I116" i="72"/>
  <c r="I115" i="72"/>
  <c r="J115" i="72" s="1"/>
  <c r="I112" i="72"/>
  <c r="I111" i="72"/>
  <c r="I110" i="72"/>
  <c r="I109" i="72"/>
  <c r="I108" i="72"/>
  <c r="I106" i="72"/>
  <c r="I107" i="72"/>
  <c r="I105" i="72"/>
  <c r="I104" i="72"/>
  <c r="I103" i="72"/>
  <c r="I102" i="72"/>
  <c r="I101" i="72"/>
  <c r="I100" i="72"/>
  <c r="I99" i="72"/>
  <c r="I98" i="72"/>
  <c r="I97" i="72"/>
  <c r="I96" i="72"/>
  <c r="I95" i="72"/>
  <c r="I94" i="72"/>
  <c r="I93" i="72"/>
  <c r="I92" i="72"/>
  <c r="I91" i="72"/>
  <c r="I90" i="72"/>
  <c r="I89" i="72"/>
  <c r="I88" i="72"/>
  <c r="I87" i="72"/>
  <c r="I86" i="72"/>
  <c r="I85" i="72"/>
  <c r="I84" i="72"/>
  <c r="I83" i="72"/>
  <c r="I82" i="72"/>
  <c r="I81" i="72"/>
  <c r="I80" i="72"/>
  <c r="I79" i="72"/>
  <c r="I78" i="72"/>
  <c r="I77" i="72"/>
  <c r="I76" i="72"/>
  <c r="I75" i="72"/>
  <c r="I74" i="72"/>
  <c r="I73" i="72"/>
  <c r="J73" i="72" s="1"/>
  <c r="I69" i="72"/>
  <c r="I68" i="72"/>
  <c r="I67" i="72"/>
  <c r="I66" i="72"/>
  <c r="I65" i="72"/>
  <c r="I64" i="72"/>
  <c r="J64" i="72" s="1"/>
  <c r="I60" i="72"/>
  <c r="J60" i="72" s="1"/>
  <c r="I59" i="72"/>
  <c r="J59" i="72" s="1"/>
  <c r="I58" i="72"/>
  <c r="J58" i="72" s="1"/>
  <c r="I57" i="72"/>
  <c r="J57" i="72" s="1"/>
  <c r="I54" i="72"/>
  <c r="I53" i="72"/>
  <c r="J53" i="72" s="1"/>
  <c r="I48" i="72"/>
  <c r="J48" i="72" s="1"/>
  <c r="I35" i="72"/>
  <c r="J35" i="72" s="1"/>
  <c r="I33" i="72"/>
  <c r="I32" i="72"/>
  <c r="I25" i="72"/>
  <c r="J25" i="72" s="1"/>
  <c r="I24" i="72"/>
  <c r="J24" i="72" s="1"/>
  <c r="I21" i="72"/>
  <c r="J21" i="72" s="1"/>
  <c r="I16" i="72"/>
  <c r="J16" i="72" s="1"/>
  <c r="I11" i="72"/>
  <c r="J11" i="72" s="1"/>
  <c r="I10" i="72"/>
  <c r="J10" i="72" s="1"/>
  <c r="I191" i="72"/>
  <c r="I180" i="72"/>
  <c r="I173" i="72"/>
  <c r="I171" i="72"/>
  <c r="I170" i="72"/>
  <c r="I169" i="72"/>
  <c r="I142" i="72"/>
  <c r="I140" i="72"/>
  <c r="I139" i="72"/>
  <c r="I138" i="72"/>
  <c r="I137" i="72"/>
  <c r="I136" i="72"/>
  <c r="I114" i="72"/>
  <c r="I72" i="72"/>
  <c r="I70" i="72"/>
  <c r="I63" i="72"/>
  <c r="I61" i="72"/>
  <c r="I55" i="72"/>
  <c r="I52" i="72"/>
  <c r="I51" i="72"/>
  <c r="I49" i="72"/>
  <c r="I47" i="72"/>
  <c r="I46" i="72"/>
  <c r="I44" i="72"/>
  <c r="I43" i="72"/>
  <c r="I41" i="72"/>
  <c r="I40" i="72"/>
  <c r="I39" i="72"/>
  <c r="I38" i="72"/>
  <c r="I37" i="72"/>
  <c r="I30" i="72"/>
  <c r="I29" i="72"/>
  <c r="I26" i="72"/>
  <c r="I22" i="72"/>
  <c r="I20" i="72"/>
  <c r="I17" i="72"/>
  <c r="I15" i="72"/>
  <c r="I14" i="72"/>
  <c r="I13" i="72"/>
  <c r="I9" i="72"/>
  <c r="I8" i="72"/>
  <c r="I7" i="72"/>
  <c r="I6" i="72"/>
  <c r="J34" i="72" l="1"/>
  <c r="J168" i="72"/>
  <c r="J41" i="72"/>
  <c r="J55" i="72"/>
  <c r="J30" i="72"/>
  <c r="J20" i="72"/>
  <c r="J61" i="72"/>
  <c r="J56" i="72" s="1"/>
  <c r="D21" i="69" s="1"/>
  <c r="J7" i="72"/>
  <c r="J70" i="72"/>
  <c r="J138" i="72"/>
  <c r="J38" i="72"/>
  <c r="J22" i="72"/>
  <c r="J140" i="72"/>
  <c r="J191" i="72"/>
  <c r="J170" i="72"/>
  <c r="J39" i="72"/>
  <c r="J180" i="72"/>
  <c r="J43" i="72"/>
  <c r="J72" i="72"/>
  <c r="J40" i="72"/>
  <c r="J46" i="72"/>
  <c r="J173" i="72"/>
  <c r="J172" i="72" s="1"/>
  <c r="D33" i="69" s="1"/>
  <c r="J49" i="72"/>
  <c r="J52" i="72"/>
  <c r="J47" i="72"/>
  <c r="J44" i="72"/>
  <c r="J63" i="72"/>
  <c r="J26" i="72"/>
  <c r="J23" i="72" s="1"/>
  <c r="J139" i="72"/>
  <c r="J137" i="72"/>
  <c r="J14" i="72"/>
  <c r="J171" i="72"/>
  <c r="J6" i="72"/>
  <c r="J29" i="72"/>
  <c r="J136" i="72"/>
  <c r="J114" i="72"/>
  <c r="J142" i="72"/>
  <c r="J169" i="72"/>
  <c r="J37" i="72"/>
  <c r="J51" i="72"/>
  <c r="K34" i="69" l="1"/>
  <c r="F34" i="69"/>
  <c r="J34" i="69"/>
  <c r="J22" i="69"/>
  <c r="K22" i="69"/>
  <c r="J36" i="72"/>
  <c r="D13" i="69" s="1"/>
  <c r="J28" i="72"/>
  <c r="J42" i="72"/>
  <c r="D15" i="69" s="1"/>
  <c r="J135" i="72"/>
  <c r="D29" i="69" s="1"/>
  <c r="J45" i="72"/>
  <c r="D17" i="69" s="1"/>
  <c r="J19" i="72"/>
  <c r="J18" i="72" s="1"/>
  <c r="I14" i="69" l="1"/>
  <c r="H14" i="69"/>
  <c r="J16" i="69"/>
  <c r="H16" i="69"/>
  <c r="I16" i="69"/>
  <c r="G16" i="69"/>
  <c r="K18" i="69"/>
  <c r="G14" i="69"/>
  <c r="D9" i="69"/>
  <c r="F10" i="69" s="1"/>
  <c r="J30" i="69"/>
  <c r="I30" i="69"/>
  <c r="I22" i="69"/>
  <c r="H22" i="69"/>
  <c r="G22" i="69"/>
  <c r="F16" i="69" l="1"/>
  <c r="J8" i="72"/>
  <c r="J9" i="72"/>
  <c r="J5" i="72" l="1"/>
  <c r="D5" i="69" l="1"/>
  <c r="J13" i="72"/>
  <c r="J15" i="72"/>
  <c r="J17" i="72"/>
  <c r="F6" i="69" l="1"/>
  <c r="J12" i="72"/>
  <c r="D7" i="69" l="1"/>
  <c r="F8" i="69" l="1"/>
  <c r="J106" i="72"/>
  <c r="J183" i="72"/>
  <c r="J149" i="72"/>
  <c r="J187" i="72"/>
  <c r="J150" i="72"/>
  <c r="J188" i="72"/>
  <c r="J94" i="72"/>
  <c r="J164" i="72"/>
  <c r="J118" i="72"/>
  <c r="J146" i="72"/>
  <c r="J120" i="72"/>
  <c r="J148" i="72"/>
  <c r="J119" i="72"/>
  <c r="J147" i="72"/>
  <c r="J93" i="72"/>
  <c r="J163" i="72"/>
  <c r="J131" i="72"/>
  <c r="J159" i="72"/>
  <c r="J117" i="72"/>
  <c r="J145" i="72"/>
  <c r="J124" i="72"/>
  <c r="J152" i="72"/>
  <c r="J83" i="72"/>
  <c r="J125" i="72"/>
  <c r="J90" i="72"/>
  <c r="J132" i="72"/>
  <c r="J84" i="72"/>
  <c r="J126" i="72"/>
  <c r="J79" i="72"/>
  <c r="J121" i="72"/>
  <c r="J91" i="72"/>
  <c r="J133" i="72"/>
  <c r="J86" i="72"/>
  <c r="J128" i="72"/>
  <c r="J80" i="72"/>
  <c r="J122" i="72"/>
  <c r="J85" i="72"/>
  <c r="J127" i="72"/>
  <c r="J67" i="72"/>
  <c r="J76" i="72"/>
  <c r="J69" i="72"/>
  <c r="J78" i="72"/>
  <c r="J112" i="72"/>
  <c r="J68" i="72"/>
  <c r="J77" i="72"/>
  <c r="J98" i="72"/>
  <c r="J104" i="72"/>
  <c r="J89" i="72"/>
  <c r="J66" i="72"/>
  <c r="J75" i="72"/>
  <c r="J82" i="72"/>
  <c r="J162" i="72"/>
  <c r="J95" i="72"/>
  <c r="J32" i="72"/>
  <c r="J33" i="72"/>
  <c r="J105" i="72"/>
  <c r="J167" i="72" l="1"/>
  <c r="J144" i="72"/>
  <c r="J182" i="72"/>
  <c r="J151" i="72"/>
  <c r="J189" i="72"/>
  <c r="J130" i="72"/>
  <c r="J158" i="72"/>
  <c r="J81" i="72"/>
  <c r="J123" i="72"/>
  <c r="J92" i="72"/>
  <c r="J134" i="72"/>
  <c r="J74" i="72"/>
  <c r="J116" i="72"/>
  <c r="J88" i="72"/>
  <c r="J97" i="72"/>
  <c r="J54" i="72"/>
  <c r="J65" i="72"/>
  <c r="J31" i="72"/>
  <c r="J27" i="72" s="1"/>
  <c r="D11" i="69" l="1"/>
  <c r="J50" i="72"/>
  <c r="D19" i="69" s="1"/>
  <c r="J96" i="72"/>
  <c r="J166" i="72"/>
  <c r="J87" i="72"/>
  <c r="J129" i="72"/>
  <c r="J62" i="72"/>
  <c r="D23" i="69" s="1"/>
  <c r="I20" i="69" l="1"/>
  <c r="G20" i="69"/>
  <c r="F20" i="69"/>
  <c r="H20" i="69"/>
  <c r="F12" i="69"/>
  <c r="G12" i="69"/>
  <c r="J24" i="69"/>
  <c r="K24" i="69"/>
  <c r="J113" i="72"/>
  <c r="D27" i="69" s="1"/>
  <c r="F37" i="69" l="1"/>
  <c r="G28" i="69"/>
  <c r="H28" i="69"/>
  <c r="I28" i="69"/>
  <c r="J153" i="72"/>
  <c r="J154" i="72"/>
  <c r="J155" i="72"/>
  <c r="J156" i="72"/>
  <c r="J157" i="72"/>
  <c r="J160" i="72"/>
  <c r="J161" i="72"/>
  <c r="J165" i="72"/>
  <c r="J99" i="72"/>
  <c r="J100" i="72"/>
  <c r="J101" i="72"/>
  <c r="J102" i="72"/>
  <c r="J103" i="72"/>
  <c r="J107" i="72"/>
  <c r="J108" i="72"/>
  <c r="J109" i="72"/>
  <c r="J110" i="72"/>
  <c r="J111" i="72"/>
  <c r="J184" i="72"/>
  <c r="J185" i="72"/>
  <c r="J186" i="72"/>
  <c r="J190" i="72"/>
  <c r="J179" i="72" l="1"/>
  <c r="D35" i="69" s="1"/>
  <c r="J141" i="72"/>
  <c r="D31" i="69" s="1"/>
  <c r="I32" i="69" s="1"/>
  <c r="J71" i="72"/>
  <c r="K193" i="72" s="1"/>
  <c r="K36" i="69" l="1"/>
  <c r="K37" i="69" s="1"/>
  <c r="J36" i="69"/>
  <c r="J37" i="69" s="1"/>
  <c r="G32" i="69"/>
  <c r="H32" i="69"/>
  <c r="D25" i="69"/>
  <c r="D37" i="69" s="1"/>
  <c r="H26" i="69" l="1"/>
  <c r="H37" i="69" s="1"/>
  <c r="G26" i="69"/>
  <c r="G37" i="69" s="1"/>
  <c r="I26" i="69"/>
  <c r="I37" i="69" s="1"/>
  <c r="K147" i="72"/>
  <c r="K101" i="72"/>
  <c r="K49" i="72"/>
  <c r="K91" i="72"/>
  <c r="K105" i="72"/>
  <c r="K177" i="72"/>
  <c r="K122" i="72"/>
  <c r="K114" i="72"/>
  <c r="K30" i="72"/>
  <c r="K61" i="72"/>
  <c r="K14" i="72"/>
  <c r="K123" i="72"/>
  <c r="K159" i="72"/>
  <c r="K165" i="72"/>
  <c r="K154" i="72"/>
  <c r="K47" i="72"/>
  <c r="K148" i="72"/>
  <c r="K87" i="72"/>
  <c r="K124" i="72"/>
  <c r="K46" i="72"/>
  <c r="K140" i="72"/>
  <c r="K164" i="72"/>
  <c r="K82" i="72"/>
  <c r="K187" i="72"/>
  <c r="K65" i="72"/>
  <c r="K182" i="72"/>
  <c r="K32" i="72"/>
  <c r="K116" i="72"/>
  <c r="K9" i="72"/>
  <c r="K29" i="72"/>
  <c r="K63" i="72"/>
  <c r="K178" i="72"/>
  <c r="K69" i="72"/>
  <c r="K180" i="72"/>
  <c r="K145" i="72"/>
  <c r="K163" i="72"/>
  <c r="K75" i="72"/>
  <c r="K22" i="72"/>
  <c r="K189" i="72"/>
  <c r="K129" i="72"/>
  <c r="K106" i="72"/>
  <c r="K155" i="72"/>
  <c r="K38" i="72"/>
  <c r="K108" i="72"/>
  <c r="K92" i="72"/>
  <c r="K79" i="72"/>
  <c r="K100" i="72"/>
  <c r="K52" i="72"/>
  <c r="K118" i="72"/>
  <c r="K104" i="72"/>
  <c r="K131" i="72"/>
  <c r="K103" i="72"/>
  <c r="K132" i="72"/>
  <c r="K59" i="72"/>
  <c r="K89" i="72"/>
  <c r="K139" i="72"/>
  <c r="K60" i="72"/>
  <c r="K137" i="72"/>
  <c r="K134" i="72"/>
  <c r="K16" i="72"/>
  <c r="K125" i="72"/>
  <c r="K167" i="72"/>
  <c r="K110" i="72"/>
  <c r="K35" i="72"/>
  <c r="K34" i="72" s="1"/>
  <c r="K175" i="72"/>
  <c r="K143" i="72"/>
  <c r="K80" i="72"/>
  <c r="K115" i="72"/>
  <c r="K21" i="72"/>
  <c r="K26" i="72"/>
  <c r="K181" i="72"/>
  <c r="K121" i="72"/>
  <c r="K195" i="72"/>
  <c r="K191" i="72"/>
  <c r="K102" i="72"/>
  <c r="K17" i="72"/>
  <c r="K112" i="72"/>
  <c r="K88" i="72"/>
  <c r="K162" i="72"/>
  <c r="K158" i="72"/>
  <c r="K93" i="72"/>
  <c r="K13" i="72"/>
  <c r="K171" i="72"/>
  <c r="K77" i="72"/>
  <c r="K107" i="72"/>
  <c r="K117" i="72"/>
  <c r="K153" i="72"/>
  <c r="K55" i="72"/>
  <c r="K90" i="72"/>
  <c r="K136" i="72"/>
  <c r="K57" i="72"/>
  <c r="K127" i="72"/>
  <c r="K138" i="72"/>
  <c r="K78" i="72"/>
  <c r="K99" i="72"/>
  <c r="K37" i="72"/>
  <c r="K53" i="72"/>
  <c r="K183" i="72"/>
  <c r="K68" i="72"/>
  <c r="K170" i="72"/>
  <c r="K119" i="72"/>
  <c r="K96" i="72"/>
  <c r="K58" i="72"/>
  <c r="K120" i="72"/>
  <c r="K6" i="72"/>
  <c r="K8" i="72"/>
  <c r="K33" i="72"/>
  <c r="K94" i="72"/>
  <c r="K128" i="72"/>
  <c r="K186" i="72"/>
  <c r="K44" i="72"/>
  <c r="K161" i="72"/>
  <c r="K149" i="72"/>
  <c r="K185" i="72"/>
  <c r="K174" i="72"/>
  <c r="K51" i="72"/>
  <c r="K98" i="72"/>
  <c r="K190" i="72"/>
  <c r="K168" i="72"/>
  <c r="K20" i="72"/>
  <c r="K81" i="72"/>
  <c r="K67" i="72"/>
  <c r="K160" i="72"/>
  <c r="K84" i="72"/>
  <c r="K152" i="72"/>
  <c r="K188" i="72"/>
  <c r="K142" i="72"/>
  <c r="K48" i="72"/>
  <c r="K43" i="72"/>
  <c r="K10" i="72"/>
  <c r="K156" i="72"/>
  <c r="K25" i="72"/>
  <c r="K24" i="72"/>
  <c r="K39" i="72"/>
  <c r="K130" i="72"/>
  <c r="K97" i="72"/>
  <c r="K66" i="72"/>
  <c r="K41" i="72"/>
  <c r="K70" i="72"/>
  <c r="K76" i="72"/>
  <c r="K15" i="72"/>
  <c r="K11" i="72"/>
  <c r="K184" i="72"/>
  <c r="K64" i="72"/>
  <c r="K86" i="72"/>
  <c r="K111" i="72"/>
  <c r="K83" i="72"/>
  <c r="K72" i="72"/>
  <c r="K109" i="72"/>
  <c r="K54" i="72"/>
  <c r="K173" i="72"/>
  <c r="K144" i="72"/>
  <c r="K74" i="72"/>
  <c r="K85" i="72"/>
  <c r="K40" i="72"/>
  <c r="K133" i="72"/>
  <c r="K150" i="72"/>
  <c r="K73" i="72"/>
  <c r="K157" i="72"/>
  <c r="K176" i="72"/>
  <c r="K7" i="72"/>
  <c r="K95" i="72"/>
  <c r="K166" i="72"/>
  <c r="K146" i="72"/>
  <c r="K151" i="72"/>
  <c r="K126" i="72"/>
  <c r="K169" i="72"/>
  <c r="E25" i="69" l="1"/>
  <c r="K31" i="72"/>
  <c r="K45" i="72"/>
  <c r="K19" i="72"/>
  <c r="K28" i="72"/>
  <c r="K141" i="72"/>
  <c r="K23" i="72"/>
  <c r="K56" i="72"/>
  <c r="K172" i="72"/>
  <c r="J38" i="69"/>
  <c r="K36" i="72"/>
  <c r="K62" i="72"/>
  <c r="K71" i="72"/>
  <c r="K50" i="72"/>
  <c r="I38" i="69"/>
  <c r="K5" i="72"/>
  <c r="K135" i="72"/>
  <c r="K113" i="72"/>
  <c r="K12" i="72"/>
  <c r="K179" i="72"/>
  <c r="K42" i="72"/>
  <c r="E35" i="69"/>
  <c r="F38" i="69"/>
  <c r="F39" i="69" s="1"/>
  <c r="E29" i="69"/>
  <c r="E9" i="69"/>
  <c r="E23" i="69"/>
  <c r="E11" i="69"/>
  <c r="E33" i="69"/>
  <c r="E13" i="69"/>
  <c r="H38" i="69"/>
  <c r="E19" i="69"/>
  <c r="E27" i="69"/>
  <c r="E15" i="69"/>
  <c r="E17" i="69"/>
  <c r="G38" i="69"/>
  <c r="K38" i="69"/>
  <c r="E31" i="69"/>
  <c r="E5" i="69"/>
  <c r="E7" i="69"/>
  <c r="E21" i="69"/>
  <c r="K192" i="72" l="1"/>
  <c r="E37" i="69"/>
  <c r="K27" i="72"/>
  <c r="K18" i="72"/>
  <c r="G39" i="69"/>
  <c r="H39" i="69" s="1"/>
  <c r="I39" i="69" s="1"/>
  <c r="J39" i="69" s="1"/>
  <c r="K39" i="69" s="1"/>
</calcChain>
</file>

<file path=xl/sharedStrings.xml><?xml version="1.0" encoding="utf-8"?>
<sst xmlns="http://schemas.openxmlformats.org/spreadsheetml/2006/main" count="892" uniqueCount="551">
  <si>
    <t>ITEM</t>
  </si>
  <si>
    <t>m²</t>
  </si>
  <si>
    <t>DESCRIÇÃO DOS SERVIÇOS</t>
  </si>
  <si>
    <t>SINAPI</t>
  </si>
  <si>
    <t>CÓDIGO</t>
  </si>
  <si>
    <t>UND</t>
  </si>
  <si>
    <t>QUANT</t>
  </si>
  <si>
    <t>m³</t>
  </si>
  <si>
    <t>BANCO</t>
  </si>
  <si>
    <t xml:space="preserve"> 88489 </t>
  </si>
  <si>
    <t>PESO (%)</t>
  </si>
  <si>
    <t>OBSERVAÇÕES:</t>
  </si>
  <si>
    <t>VALOR TOTAL COM BDI</t>
  </si>
  <si>
    <t>VALOR TOTAL SEM BDI</t>
  </si>
  <si>
    <t>VALOR DO BDI</t>
  </si>
  <si>
    <t>R$ SEM BDI</t>
  </si>
  <si>
    <t>R$ COM BDI</t>
  </si>
  <si>
    <t>R$ FINAL</t>
  </si>
  <si>
    <t>VALOR (R$)</t>
  </si>
  <si>
    <t>% DO ITEM</t>
  </si>
  <si>
    <t>MÊS 01</t>
  </si>
  <si>
    <t>MÊS 02</t>
  </si>
  <si>
    <t>MÊS 03</t>
  </si>
  <si>
    <t>VALOR TOTAL</t>
  </si>
  <si>
    <t xml:space="preserve"> 74209/001 </t>
  </si>
  <si>
    <t>SEINFRA</t>
  </si>
  <si>
    <t>Próprio</t>
  </si>
  <si>
    <t>ORSE</t>
  </si>
  <si>
    <t>un</t>
  </si>
  <si>
    <t>m</t>
  </si>
  <si>
    <t xml:space="preserve"> 9537 </t>
  </si>
  <si>
    <t xml:space="preserve"> 89798 </t>
  </si>
  <si>
    <t xml:space="preserve"> 92000 </t>
  </si>
  <si>
    <t xml:space="preserve"> 74106/001 </t>
  </si>
  <si>
    <t>B.D.I.</t>
  </si>
  <si>
    <t xml:space="preserve"> 1 </t>
  </si>
  <si>
    <t>SERVIÇOS PRELIMINARES</t>
  </si>
  <si>
    <t xml:space="preserve"> 93358 </t>
  </si>
  <si>
    <t>ESQUADRIAS</t>
  </si>
  <si>
    <t>COBERTURA</t>
  </si>
  <si>
    <t xml:space="preserve"> 89985 </t>
  </si>
  <si>
    <t>7.1</t>
  </si>
  <si>
    <t>7.2</t>
  </si>
  <si>
    <t>7.3</t>
  </si>
  <si>
    <t>7.4</t>
  </si>
  <si>
    <r>
      <rPr>
        <b/>
        <sz val="10"/>
        <rFont val="Perpetua"/>
        <family val="1"/>
      </rPr>
      <t>Encargos Sociais</t>
    </r>
    <r>
      <rPr>
        <sz val="10"/>
        <rFont val="Perpetua"/>
        <family val="1"/>
      </rPr>
      <t xml:space="preserve">
Desonerado: embutido nos preços unitário dos insumos de mão de obra, de acordo com as bases.</t>
    </r>
  </si>
  <si>
    <t>INFRA-ESTRUTURA: FUNDAÇÕES</t>
  </si>
  <si>
    <t>SUPERESTRUTURA</t>
  </si>
  <si>
    <t>2.1</t>
  </si>
  <si>
    <t>2.2</t>
  </si>
  <si>
    <t>3.1</t>
  </si>
  <si>
    <t>3.1.1</t>
  </si>
  <si>
    <t>3.1.2</t>
  </si>
  <si>
    <t>3.2</t>
  </si>
  <si>
    <t>3.2.1</t>
  </si>
  <si>
    <t>4.1</t>
  </si>
  <si>
    <t>4.1.1</t>
  </si>
  <si>
    <t>4.1.2</t>
  </si>
  <si>
    <t>5.1</t>
  </si>
  <si>
    <t>5.2</t>
  </si>
  <si>
    <t>5.3</t>
  </si>
  <si>
    <t>5.4</t>
  </si>
  <si>
    <t>6.1</t>
  </si>
  <si>
    <t>6.2</t>
  </si>
  <si>
    <t>8.1</t>
  </si>
  <si>
    <t>8.2</t>
  </si>
  <si>
    <t>8.3</t>
  </si>
  <si>
    <t>9.1</t>
  </si>
  <si>
    <t>9.2</t>
  </si>
  <si>
    <t>10.1</t>
  </si>
  <si>
    <t>10.2</t>
  </si>
  <si>
    <t>11.1</t>
  </si>
  <si>
    <t>11.2</t>
  </si>
  <si>
    <t>12.1</t>
  </si>
  <si>
    <t>12.2</t>
  </si>
  <si>
    <t>13.1</t>
  </si>
  <si>
    <t>13.2</t>
  </si>
  <si>
    <t>14.1</t>
  </si>
  <si>
    <t>14.2</t>
  </si>
  <si>
    <t>14.3</t>
  </si>
  <si>
    <t>14.4</t>
  </si>
  <si>
    <t>15.1</t>
  </si>
  <si>
    <t>16.1</t>
  </si>
  <si>
    <t>16.2</t>
  </si>
  <si>
    <t>MOVIMENTO DE TERRAS</t>
  </si>
  <si>
    <t xml:space="preserve"> 55835 </t>
  </si>
  <si>
    <t>SAPATAS</t>
  </si>
  <si>
    <t xml:space="preserve"> 92720 </t>
  </si>
  <si>
    <t>BALDRAME</t>
  </si>
  <si>
    <t xml:space="preserve"> 74202/001 </t>
  </si>
  <si>
    <t xml:space="preserve"> 89987 </t>
  </si>
  <si>
    <t xml:space="preserve"> 94792 </t>
  </si>
  <si>
    <t xml:space="preserve"> 89711 </t>
  </si>
  <si>
    <t xml:space="preserve"> 89714 </t>
  </si>
  <si>
    <t xml:space="preserve"> 89707 </t>
  </si>
  <si>
    <t xml:space="preserve"> 121 </t>
  </si>
  <si>
    <t>Barra de apoio para deficiente em ferro galvanizado de 11/2", l = 80cm (bacia sanitária e mictório), inclusive parafusos de fixação e pintura</t>
  </si>
  <si>
    <t xml:space="preserve"> 227 </t>
  </si>
  <si>
    <t>Barra de apoio para deficiente em ferro galvanizado de 11/2", l = 140cm (lavatório), inclusive parafusos de fixação e pintura</t>
  </si>
  <si>
    <t xml:space="preserve"> 91926 </t>
  </si>
  <si>
    <t xml:space="preserve"> 91928 </t>
  </si>
  <si>
    <t xml:space="preserve"> 83463 </t>
  </si>
  <si>
    <t xml:space="preserve"> 4883 </t>
  </si>
  <si>
    <t xml:space="preserve"> 91315 </t>
  </si>
  <si>
    <t xml:space="preserve"> 87879 </t>
  </si>
  <si>
    <t xml:space="preserve"> 74125/002 </t>
  </si>
  <si>
    <t>Limpeza geral</t>
  </si>
  <si>
    <t>1.2</t>
  </si>
  <si>
    <t>1.1</t>
  </si>
  <si>
    <t>1.3</t>
  </si>
  <si>
    <t>1.4</t>
  </si>
  <si>
    <t>2.3</t>
  </si>
  <si>
    <t>2.4</t>
  </si>
  <si>
    <t>5.5</t>
  </si>
  <si>
    <t>11.3</t>
  </si>
  <si>
    <t>14.5</t>
  </si>
  <si>
    <t>14.6</t>
  </si>
  <si>
    <t>Fonte: Planilha Orçamentária Padrão FNDE - Revisão Até 2013</t>
  </si>
  <si>
    <t xml:space="preserve"> 74210/001 </t>
  </si>
  <si>
    <t>Abrigo provisório c/ pavimento para alojamento e depósito</t>
  </si>
  <si>
    <t>Placa da obra - padrão governo federal</t>
  </si>
  <si>
    <t xml:space="preserve"> 99059 </t>
  </si>
  <si>
    <t>Locação da obra - execução de gabarito</t>
  </si>
  <si>
    <t xml:space="preserve"> C2849 </t>
  </si>
  <si>
    <t>Instalações provisórias de esgoto</t>
  </si>
  <si>
    <t xml:space="preserve"> 73960/001 </t>
  </si>
  <si>
    <t>Instalações provisórias de energia</t>
  </si>
  <si>
    <t xml:space="preserve"> C2851 </t>
  </si>
  <si>
    <t>Instalações provisórias de água</t>
  </si>
  <si>
    <t>1.5</t>
  </si>
  <si>
    <t>1.6</t>
  </si>
  <si>
    <t>Escavação manual solo de 1a.cat. prof. até 1.50m</t>
  </si>
  <si>
    <t>Aterro c/ compactação manual s/ controle, mat. c/ aquisição</t>
  </si>
  <si>
    <t>Reaterro c/ compactação manual s/ controle, material da vala</t>
  </si>
  <si>
    <t xml:space="preserve"> 72897 </t>
  </si>
  <si>
    <t>Carga manual de entulho em caminhão basculante</t>
  </si>
  <si>
    <t xml:space="preserve"> C2530 </t>
  </si>
  <si>
    <t>Transporte de material, exceto rocha em caminhão até 10km</t>
  </si>
  <si>
    <t xml:space="preserve"> 83532 </t>
  </si>
  <si>
    <t>Lastro de concreto magro traço 1:4:8, espessura 5 cm, preparo mecânico</t>
  </si>
  <si>
    <t xml:space="preserve"> 5970 </t>
  </si>
  <si>
    <t>Forma plana chapa compensada plastificada, esp.= 12mm util. 5x</t>
  </si>
  <si>
    <t>Concreto armado fck 25 MPa, usinado, inclusive lançamento</t>
  </si>
  <si>
    <t xml:space="preserve"> 95957 </t>
  </si>
  <si>
    <t>Impermeabilização com tinta betuminosa em fundações</t>
  </si>
  <si>
    <t xml:space="preserve"> 92434 </t>
  </si>
  <si>
    <t>PILARES</t>
  </si>
  <si>
    <t>VIGAS</t>
  </si>
  <si>
    <t xml:space="preserve"> 92468 </t>
  </si>
  <si>
    <t>Laje premoldada para forro (e=12cm), inclusive capeamento (e=4cm) e escoramento</t>
  </si>
  <si>
    <t>PAREDES E PAINÉIS</t>
  </si>
  <si>
    <t xml:space="preserve"> 87519 </t>
  </si>
  <si>
    <t>Alvenaria de tijolo cerâmico (9x19x24)cm, e= 0,09m, com argamassa (traço 1:2:8 - cimento/cal/areia), junta de 2,0cm</t>
  </si>
  <si>
    <t>Alvenaria de tijolo cerâmico (9x19x24)cm, e= 0,19m, com argamassa (traço 1:2:8 - cimento/cal/areia), junta de 2,0cm</t>
  </si>
  <si>
    <t>Alvenaria de tijolo cerâmico maciço (4x9x17), esp = 0,04m, com argamassa (traço 1:2:8 - cimento/cal/areia), junta de 2,0cm</t>
  </si>
  <si>
    <t xml:space="preserve"> C0804 </t>
  </si>
  <si>
    <t>Elemento vazado de concreto (40x40x7cm) assentados com argamassa (imento e areia traço 1:3)</t>
  </si>
  <si>
    <t>Elemento vazado de concreto (50x50x10cm) anti-chuva assentados com argamassa (imento e areia traço 1:3)</t>
  </si>
  <si>
    <t xml:space="preserve"> 72114 </t>
  </si>
  <si>
    <t>Estrutura de aço em arco vão de 30m</t>
  </si>
  <si>
    <t xml:space="preserve"> 94213 </t>
  </si>
  <si>
    <t>Telha metálica em chapa galvanizada e=0.5mm</t>
  </si>
  <si>
    <t xml:space="preserve"> 90843 </t>
  </si>
  <si>
    <t>Porta de madeira (1,00x2,10 m) com bandeira (1,00x0,80 m) - inclusive ferragens, conforme projeto de esquadrias</t>
  </si>
  <si>
    <t>Porta de madeira (0,90x2,10 m) - inclusive ferragens, conforme projeto de esquadrias</t>
  </si>
  <si>
    <t xml:space="preserve"> 74139/002 </t>
  </si>
  <si>
    <t xml:space="preserve">Porta de madeira - Banheiros e Sanitários (0,60 m) completa inclusive targeta metálica </t>
  </si>
  <si>
    <t xml:space="preserve"> 74139/001 </t>
  </si>
  <si>
    <t xml:space="preserve">Porta de madeira - Banheiros e Sanitários (0,80 m)  completa inclusive targeta metálica - WC PNE </t>
  </si>
  <si>
    <t>REVESTIMENTOS</t>
  </si>
  <si>
    <t>Chapisco c/ argamassa de cimento e areia s/ peneirar traço 1:3 esp.= 5mm p/ parede</t>
  </si>
  <si>
    <t xml:space="preserve"> 87777 </t>
  </si>
  <si>
    <t>Emboço c/ argamassa de cimento e areia s/ peneirar, traço 1:7</t>
  </si>
  <si>
    <t xml:space="preserve"> 74001/001 </t>
  </si>
  <si>
    <t>Reboco c/argamassa pré-fabricada, adesivo de alta resistência p/tinta epóxi esp= 5mm p/parede</t>
  </si>
  <si>
    <t xml:space="preserve"> 99195 </t>
  </si>
  <si>
    <t>Revestimento cerâmico de paredes PEI IV - cerâmica 20 x 20 cm - incl. rejunte - conforme projeto</t>
  </si>
  <si>
    <t xml:space="preserve"> C4431 </t>
  </si>
  <si>
    <t>Revestimento cerâmico de paredes PEI IV - cerâmica 10 x 10 cm - incl. rejunte - conforme projeto</t>
  </si>
  <si>
    <t>PISOS</t>
  </si>
  <si>
    <t xml:space="preserve"> 9962 </t>
  </si>
  <si>
    <t>Lastro de brita graduada apiloada (esp.=6 cm)</t>
  </si>
  <si>
    <t xml:space="preserve"> 94994 </t>
  </si>
  <si>
    <t>Piso em concreto armado com tela e juntas de dilatação (esp.=10cm)</t>
  </si>
  <si>
    <t xml:space="preserve"> 72136 </t>
  </si>
  <si>
    <t>Piso em concreto simples desempolado (esp.=5cm), inclusive contrapiso</t>
  </si>
  <si>
    <t xml:space="preserve"> C3732 </t>
  </si>
  <si>
    <t>Junta de retração, serrada com disco diamantado, para pavimentos em placa de concreto, profund.= 5cm, inclusive preenchimento com mastique</t>
  </si>
  <si>
    <t xml:space="preserve"> 87248 </t>
  </si>
  <si>
    <t xml:space="preserve">Piso cerâmico esmaltado PEI V - 33 x 33 cm - incl. rejunte - conforme projeto </t>
  </si>
  <si>
    <t xml:space="preserve"> 88485 </t>
  </si>
  <si>
    <t>Aplicação de selador acrílico</t>
  </si>
  <si>
    <t xml:space="preserve"> 41595 </t>
  </si>
  <si>
    <t>Demarcação de quadra com tinta acrílica</t>
  </si>
  <si>
    <t xml:space="preserve"> C1207 </t>
  </si>
  <si>
    <t>Emassamento de superfície, com aplicação de 02 demãos de massa acrílica</t>
  </si>
  <si>
    <t xml:space="preserve"> C1281 </t>
  </si>
  <si>
    <t>Esmalte sintético em estrutura de aço carbono 50 micra com revólver</t>
  </si>
  <si>
    <t xml:space="preserve"> 74145/001 </t>
  </si>
  <si>
    <t>Pintura c/ primer epoxi em estrutura de aço carbono 25 micra com revólver</t>
  </si>
  <si>
    <t>Pintura de acabamento com aplicação de 02 demaõs de tinta acrílica</t>
  </si>
  <si>
    <t xml:space="preserve"> 72815 </t>
  </si>
  <si>
    <t>Pintura de piso com tinta à base de resina epóxi</t>
  </si>
  <si>
    <t xml:space="preserve"> 88487 </t>
  </si>
  <si>
    <t>Pintura em tinta PVA latex (02 demãos), inclusive emassamento</t>
  </si>
  <si>
    <t>PINTURA</t>
  </si>
  <si>
    <t>INSTALAÇÕES HIDRÁULICAS</t>
  </si>
  <si>
    <t xml:space="preserve"> 89422 </t>
  </si>
  <si>
    <t>Adaptador soldável curto c/ bolsa-rosca para registro 20 mm - 1/2"</t>
  </si>
  <si>
    <t xml:space="preserve"> 89429 </t>
  </si>
  <si>
    <t>Adaptador soldável curto c/ bolsa-rosca para registro 25 mm - 3/4"</t>
  </si>
  <si>
    <t xml:space="preserve"> 89553 </t>
  </si>
  <si>
    <t>Adaptador soldável curto c/ bolsa-rosca para registro 32 mm - 1"</t>
  </si>
  <si>
    <t xml:space="preserve"> 89596 </t>
  </si>
  <si>
    <t>Adaptador soldável curto c/ bolsa-rosca para registro 50 mm -1.1/2"</t>
  </si>
  <si>
    <t xml:space="preserve"> 90375 </t>
  </si>
  <si>
    <t>Bucha de redução soldável curta 50 mm - 40 mm</t>
  </si>
  <si>
    <t>Bucha de redução soldável longa 40 mm - 25 mm</t>
  </si>
  <si>
    <t xml:space="preserve"> 00043978 </t>
  </si>
  <si>
    <t>Caixa d´água em fibra de vidro - cap. 3.000 litros</t>
  </si>
  <si>
    <t xml:space="preserve"> 86884 </t>
  </si>
  <si>
    <t>Engate flexível plástico</t>
  </si>
  <si>
    <t xml:space="preserve"> 94703 </t>
  </si>
  <si>
    <t>Flange para caixa dágua 25 mm</t>
  </si>
  <si>
    <t xml:space="preserve"> 94706 </t>
  </si>
  <si>
    <t>Flange para caixa dágua 50 mm</t>
  </si>
  <si>
    <t xml:space="preserve"> 89408 </t>
  </si>
  <si>
    <t>Joelho 90º soldável 25 mm</t>
  </si>
  <si>
    <t xml:space="preserve"> 89492 </t>
  </si>
  <si>
    <t>Joelho 90º soldável 32 mm</t>
  </si>
  <si>
    <t xml:space="preserve"> 96751 </t>
  </si>
  <si>
    <t>Joelho 90º soldável 50 mm</t>
  </si>
  <si>
    <t xml:space="preserve"> 94740 </t>
  </si>
  <si>
    <t>Joelho 90º soldável com bucha de latão - 20 mm - 1/2"</t>
  </si>
  <si>
    <t xml:space="preserve"> 72602 </t>
  </si>
  <si>
    <t>Joelho de redução 90º soldável 32 mm - 25 mm</t>
  </si>
  <si>
    <t xml:space="preserve"> 94672 </t>
  </si>
  <si>
    <t>Joelho de redução 90º soldável com bucha de latão 25 mm - 1/2"</t>
  </si>
  <si>
    <t xml:space="preserve"> 89388 </t>
  </si>
  <si>
    <t>Luva de redução soldável 40 mm - 32 mm</t>
  </si>
  <si>
    <t xml:space="preserve"> 89579 </t>
  </si>
  <si>
    <t>Luva de redução soldável 50 mm - 20 mm</t>
  </si>
  <si>
    <t xml:space="preserve"> 95237 </t>
  </si>
  <si>
    <t>Luva soldável 32 mm</t>
  </si>
  <si>
    <t xml:space="preserve"> 89427 </t>
  </si>
  <si>
    <t>Luva soldável com rosca - 3/4"</t>
  </si>
  <si>
    <t>Registro de gaveta c/ canopla cromada (1")</t>
  </si>
  <si>
    <t xml:space="preserve"> 94794 </t>
  </si>
  <si>
    <t>Registro de gaveta c/ canopla cromada (1.1/2")</t>
  </si>
  <si>
    <t xml:space="preserve"> 89986 </t>
  </si>
  <si>
    <t>Registro de gaveta c/ canopla cromada (1/2")</t>
  </si>
  <si>
    <t>Registro de gaveta c/ canopla cromada (3/4")</t>
  </si>
  <si>
    <t>Registro de pressão c/ canopla cromada (3/4")</t>
  </si>
  <si>
    <t xml:space="preserve"> 89440 </t>
  </si>
  <si>
    <t>Tê 90º soldável - 25 mm</t>
  </si>
  <si>
    <t xml:space="preserve"> 89623 </t>
  </si>
  <si>
    <t>Tê 90º soldável - 40 mm</t>
  </si>
  <si>
    <t xml:space="preserve"> 89625 </t>
  </si>
  <si>
    <t>Tê 90º soldável - 50 mm</t>
  </si>
  <si>
    <t xml:space="preserve"> 94691 </t>
  </si>
  <si>
    <t>Tê de redução 90º soldável 32 mm - 25 mm</t>
  </si>
  <si>
    <t xml:space="preserve"> 94695 </t>
  </si>
  <si>
    <t>Tê de redução 90º soldável 50 mm - 40 mm</t>
  </si>
  <si>
    <t xml:space="preserve"> 86906 </t>
  </si>
  <si>
    <t>Torneira cromada para lavatório 1/2"</t>
  </si>
  <si>
    <t xml:space="preserve"> 94795 </t>
  </si>
  <si>
    <t>Torneira de bóia p/caixa d'agua em pvc d = 3/4"</t>
  </si>
  <si>
    <t xml:space="preserve"> 91784 </t>
  </si>
  <si>
    <t>Tubo PVC rígido soldável - 20 mm</t>
  </si>
  <si>
    <t xml:space="preserve"> 91785 </t>
  </si>
  <si>
    <t>Tubo PVC rígido soldável - 25 mm</t>
  </si>
  <si>
    <t xml:space="preserve"> 91786 </t>
  </si>
  <si>
    <t>Tubo PVC rígido soldável - 32 mm</t>
  </si>
  <si>
    <t xml:space="preserve"> 91787 </t>
  </si>
  <si>
    <t>Tubo PVC rígido soldável - 40 mm</t>
  </si>
  <si>
    <t xml:space="preserve"> 91793 </t>
  </si>
  <si>
    <t>Tubo PVC rígido soldável - 50 mm</t>
  </si>
  <si>
    <t xml:space="preserve"> 89375 </t>
  </si>
  <si>
    <t>União soldável - 20 mm</t>
  </si>
  <si>
    <t xml:space="preserve"> 89594 </t>
  </si>
  <si>
    <t>União soldável - 50 mm</t>
  </si>
  <si>
    <t xml:space="preserve"> 95471 </t>
  </si>
  <si>
    <t>Vaso sanitario para deficientes físicos para válvula de descarga, em louca branca, com acessórios, inclusive assento, conjunto de fixação, anel de vedação, tubo PVC de ligação</t>
  </si>
  <si>
    <t xml:space="preserve"> 95469 </t>
  </si>
  <si>
    <t>Vaso sanitario sifonado, para válvula de descarga, em louca branca, com acessórios, inclusive assento plástico, anel de vedação, tubo PVC de ligação</t>
  </si>
  <si>
    <t>INSTALAÇÕES SANITÁRIAS</t>
  </si>
  <si>
    <t xml:space="preserve"> 89546 </t>
  </si>
  <si>
    <t>Bucha de redução longa 50 mm - 40 mm</t>
  </si>
  <si>
    <t>Caixa de inspeção de esgoto sifonada (60x60 cm)</t>
  </si>
  <si>
    <t>Caixa sifonada (100x100x50 mm)</t>
  </si>
  <si>
    <t xml:space="preserve"> 89708 </t>
  </si>
  <si>
    <t>Caixa sifonada (150x150x50 mm)</t>
  </si>
  <si>
    <t xml:space="preserve"> 89728 </t>
  </si>
  <si>
    <t>Curva 90º curta - 40 mm</t>
  </si>
  <si>
    <t xml:space="preserve"> 74197/001 </t>
  </si>
  <si>
    <t>Fossa séptica, em concreto armado, (d 2,50 x h 12,00)</t>
  </si>
  <si>
    <t xml:space="preserve"> 89726 </t>
  </si>
  <si>
    <t>Joelho 45º - 40 mm</t>
  </si>
  <si>
    <t xml:space="preserve"> 89802 </t>
  </si>
  <si>
    <t>Joelho 45º -50 mm</t>
  </si>
  <si>
    <t xml:space="preserve"> 89744 </t>
  </si>
  <si>
    <t>Joelho 90º - 100 mm</t>
  </si>
  <si>
    <t xml:space="preserve"> 89724 </t>
  </si>
  <si>
    <t>Joelho 90º c/ anel p/ esgoto secundário 40 mm - 1.1/2"</t>
  </si>
  <si>
    <t xml:space="preserve"> 89834 </t>
  </si>
  <si>
    <t>Junção simples 100 mm - 100 mm</t>
  </si>
  <si>
    <t xml:space="preserve"> 89569 </t>
  </si>
  <si>
    <t>Junção simples 100 mm - 50 mm</t>
  </si>
  <si>
    <t xml:space="preserve"> 89785 </t>
  </si>
  <si>
    <t>Junção simples 50 mm - 50 mm</t>
  </si>
  <si>
    <t xml:space="preserve"> C2271 </t>
  </si>
  <si>
    <t>Sifão de copo para pia e lavatório 1" - 1.1/2"</t>
  </si>
  <si>
    <t xml:space="preserve"> 74198/002 </t>
  </si>
  <si>
    <t>Sumidouro em alvenaria (d 2,30 x h 6,00)</t>
  </si>
  <si>
    <t xml:space="preserve"> 00011655 </t>
  </si>
  <si>
    <t>Tê sanitário 100 mm - 50 mm</t>
  </si>
  <si>
    <t>Tubo PVC ponta e bolsa c/ virola - 50 mm</t>
  </si>
  <si>
    <t>Tubo rígido c/ ponta lisa 100 mm</t>
  </si>
  <si>
    <t>Tubo rígido c/ ponta lisa 40 mm</t>
  </si>
  <si>
    <t>Tubo rígido c/ ponta lisa 50 mm</t>
  </si>
  <si>
    <t xml:space="preserve"> 86879 </t>
  </si>
  <si>
    <t>Válvula para lavatório e tamque 1"</t>
  </si>
  <si>
    <t>DRENAGEM PLUVIAL</t>
  </si>
  <si>
    <t xml:space="preserve"> 94227 </t>
  </si>
  <si>
    <t>Calha em chapa de aço galvanizado n° 24</t>
  </si>
  <si>
    <t xml:space="preserve"> 89580 </t>
  </si>
  <si>
    <t>Tubo de queda -  água pluvial DN=150 mm</t>
  </si>
  <si>
    <t xml:space="preserve"> 89590 </t>
  </si>
  <si>
    <t>Joelho PVC 90° d=150 mm - tubulação pluvial</t>
  </si>
  <si>
    <t xml:space="preserve"> 7752 </t>
  </si>
  <si>
    <t>Ralo hemisférico tipo "abacaxi" com tela de aço com funil de saída cônico</t>
  </si>
  <si>
    <t xml:space="preserve"> C4026 </t>
  </si>
  <si>
    <t>Canaleta de concreto c/ tampa removível em chapa de aço (0,25 x 0,25 x 0,25m)</t>
  </si>
  <si>
    <t>INSTALAÇÕES ELÉTRICAS 127/220</t>
  </si>
  <si>
    <t xml:space="preserve"> 95795 </t>
  </si>
  <si>
    <t>Condulete em alumínio tipo T de 3/4", inclusive acessórios</t>
  </si>
  <si>
    <t xml:space="preserve"> 95808 </t>
  </si>
  <si>
    <t>Condulete em alumínio tipo L de 3/4", inclusive acessórios</t>
  </si>
  <si>
    <t xml:space="preserve"> 9932 </t>
  </si>
  <si>
    <t>Condulete em alumínio tipo TA de 3/4", inclusive acessórios</t>
  </si>
  <si>
    <t xml:space="preserve"> 9933 </t>
  </si>
  <si>
    <t>Condulete em alumínio tipo XA de 3/4", inclusive acessórios</t>
  </si>
  <si>
    <t xml:space="preserve"> 92868 </t>
  </si>
  <si>
    <t>Caixa de PVC 4x2", inclusive espelho</t>
  </si>
  <si>
    <t xml:space="preserve"> 92865 </t>
  </si>
  <si>
    <t>Caixa PVC octogonal 4x4"</t>
  </si>
  <si>
    <t>Condutor de cobre unipolar, isolação em PVC/70ºC, camada de proteção em PVC, não propagador de chamas, classe de tensão 750V, encordoamento classe 5, flexível, com seção 2,5 mm²</t>
  </si>
  <si>
    <t>Condutor de cobre unipolar, isolação em PVC/70ºC, camada de proteção em PVC, não propagador de chamas, classe de tensão 750V, encordoamento classe 5, flexível, com seção 4 mm²</t>
  </si>
  <si>
    <t xml:space="preserve"> 92981 </t>
  </si>
  <si>
    <t>Condutor de cobre unipolar, isolação em PVC/70ºC, camada de proteção em PVC, não propagador de chamas, classe de tensão 750V, encordoamento classe 5, flexível, com seção 16 mm²</t>
  </si>
  <si>
    <t xml:space="preserve"> 92986 </t>
  </si>
  <si>
    <t>Condutor de cobre unipolar, isolação em PVC/90ºC, camada de proteção em PVC, não propagador de chamas, classe de tensão 1000V, encordoamento classe 5, flexível, com seção 35 mm²</t>
  </si>
  <si>
    <t>Tomada 2p + t de embutir, 10 A, completa</t>
  </si>
  <si>
    <t xml:space="preserve"> 4.56.11 </t>
  </si>
  <si>
    <t>FDE</t>
  </si>
  <si>
    <t>Tomada 2p + t para piso, 10 A, completa</t>
  </si>
  <si>
    <t xml:space="preserve"> 91955 </t>
  </si>
  <si>
    <t>Interruptor 1 tecla simples</t>
  </si>
  <si>
    <t xml:space="preserve"> 93653 </t>
  </si>
  <si>
    <t>Disjuntor termomagnetico monopolar 10 A, padrão DIN (linha branca)</t>
  </si>
  <si>
    <t xml:space="preserve"> 93662 </t>
  </si>
  <si>
    <t>Disjuntor termomagnetico binopolar 20 A, padrão DIN (linha branca)</t>
  </si>
  <si>
    <t xml:space="preserve"> 93663 </t>
  </si>
  <si>
    <t>Disjuntor termomagnetico binopolar 25 A, padrão DIN (linha branca)</t>
  </si>
  <si>
    <t xml:space="preserve"> 8420 </t>
  </si>
  <si>
    <t>Disjuntor termomagnetico triopolar 150 A, padrão DIN (linha branca)</t>
  </si>
  <si>
    <t xml:space="preserve"> 9934 </t>
  </si>
  <si>
    <t>Disjuntor termomagnetico triopolar 175 A, padrão DIN (linha branca)</t>
  </si>
  <si>
    <t xml:space="preserve"> 37.17.114 </t>
  </si>
  <si>
    <t>CPOS/CDHU</t>
  </si>
  <si>
    <t>Dispositivo residual diferencial - DR 125A In 30 mA</t>
  </si>
  <si>
    <t xml:space="preserve"> 74131/004 </t>
  </si>
  <si>
    <t>Quadro de distribuição de embutir, com barramento, em chapa de aço, para 4 disjuntores unipolares + 8 bipolares + 1 tripolar + 1 DR, padrão europeu (linha branca), exclusive disjuntores</t>
  </si>
  <si>
    <t>Quadro de distribuição de embutir, com barramento, em chapa de aço, para 1 disjuntor unipolar + 5 bipolares + 2 tripolares, padrão europeu (linha branca), exclusive disjuntores</t>
  </si>
  <si>
    <t xml:space="preserve"> 91868 </t>
  </si>
  <si>
    <t>Eletroduto de pvc rígido roscável, 1", inclusive curvas</t>
  </si>
  <si>
    <t xml:space="preserve"> 91867 </t>
  </si>
  <si>
    <t>Eletroduto de pvc rígido roscável, 3/4", inclusive curvas</t>
  </si>
  <si>
    <t xml:space="preserve"> 93008 </t>
  </si>
  <si>
    <t>Eletroduto de pvc rígido roscável, 1.1/2", inclusive curvas</t>
  </si>
  <si>
    <t xml:space="preserve"> 95749 </t>
  </si>
  <si>
    <t>Eletroduto de ferro galvanizado d= 3/4" - inclusive braçadeiras</t>
  </si>
  <si>
    <t xml:space="preserve"> 95746 </t>
  </si>
  <si>
    <t>Eletroduto de ferro galvanizado d= 1" - inclusive braçadeiras</t>
  </si>
  <si>
    <t xml:space="preserve"> 95747 </t>
  </si>
  <si>
    <t>Eletroduto de ferro galvanizado d= 1.1/2" - inclusive braçadeiras</t>
  </si>
  <si>
    <t xml:space="preserve"> 97586 </t>
  </si>
  <si>
    <t>Luminária calha sobrepor p/lamp.fluorescente 2x40w, completa, incl.reator eletronico e lampadas</t>
  </si>
  <si>
    <t xml:space="preserve"> 97584 </t>
  </si>
  <si>
    <t>Luminária calha sobrepor p/lamp.fluorescente 1x40w, completa, incl.reator eletronico e lampadas</t>
  </si>
  <si>
    <t xml:space="preserve"> 00000022 </t>
  </si>
  <si>
    <t xml:space="preserve">Luminária blindada p/ alta pressão, linha industrial projetor hermético para lâmpada de luz mista de  500 W, com proteção da lâmpada </t>
  </si>
  <si>
    <t>SISTEMA DE PROTEÇÃO CONTRA DESCARGAS ATMOSFÉRICAS (SPDA)</t>
  </si>
  <si>
    <t xml:space="preserve"> 4429 </t>
  </si>
  <si>
    <t>Caixa de inspeção 30x30x40 cm com tampa de ferro fundido</t>
  </si>
  <si>
    <t xml:space="preserve"> 681 </t>
  </si>
  <si>
    <t>Conector de bronze para haste 5/8"</t>
  </si>
  <si>
    <t xml:space="preserve"> 96973 </t>
  </si>
  <si>
    <t>Cordoalha de cobre nu 35 mm²</t>
  </si>
  <si>
    <t xml:space="preserve"> 96985 </t>
  </si>
  <si>
    <t>Haste tipo Coopperweld 5/8" - 3m</t>
  </si>
  <si>
    <t xml:space="preserve"> 89508 </t>
  </si>
  <si>
    <t>Tubo PVC 40 mm</t>
  </si>
  <si>
    <t xml:space="preserve"> 7928 </t>
  </si>
  <si>
    <t>Terminal de pressão tipo prensa com 4 parafusos</t>
  </si>
  <si>
    <t>SERVIÇOS DIVERSOS</t>
  </si>
  <si>
    <t xml:space="preserve"> 102362 </t>
  </si>
  <si>
    <t>Alambrado com tela de arame galvanizado fio 12 bwg, malha 2", revestido em pvc, fixada com tubos de ferro galvanizado 2"</t>
  </si>
  <si>
    <t xml:space="preserve"> 10000 </t>
  </si>
  <si>
    <t>Portão em tubo de ferro galvanizado 2" e tela de arame galvanizado fio 12 bwg, malha 2", revestido em pvc, inclusive dobradiças e fechadura</t>
  </si>
  <si>
    <t xml:space="preserve"> 10759 </t>
  </si>
  <si>
    <t>Bancada em granito cinza andorinha para lavatório com testeiras - espessura 2cm, largura 50 cm, conforme projeto</t>
  </si>
  <si>
    <t xml:space="preserve"> 00000047 </t>
  </si>
  <si>
    <t>Banco de concreto armado polido (l=0,45m) sem arestas, conforme projeto</t>
  </si>
  <si>
    <t>Espelho plano 4mm</t>
  </si>
  <si>
    <t xml:space="preserve"> C1347 </t>
  </si>
  <si>
    <t>Estrutura metálica c/ tabelas de basquete</t>
  </si>
  <si>
    <t>cj</t>
  </si>
  <si>
    <t xml:space="preserve"> C1349 </t>
  </si>
  <si>
    <t>Estrutura metálica de traves de futsal</t>
  </si>
  <si>
    <t xml:space="preserve"> C1351 </t>
  </si>
  <si>
    <t>Estrutura metálica p/ rede de voley</t>
  </si>
  <si>
    <t xml:space="preserve"> 98689 </t>
  </si>
  <si>
    <t>Soleira em granito cinza andorinha, l = 15 cm, e = 2 cm</t>
  </si>
  <si>
    <t>2.5</t>
  </si>
  <si>
    <t>3.1.3</t>
  </si>
  <si>
    <t>3.2.2</t>
  </si>
  <si>
    <t>3.2.3</t>
  </si>
  <si>
    <t>4.2</t>
  </si>
  <si>
    <t>4.3</t>
  </si>
  <si>
    <t>4.2.1</t>
  </si>
  <si>
    <t>4.2.2</t>
  </si>
  <si>
    <t>4.3.1</t>
  </si>
  <si>
    <t>8.4</t>
  </si>
  <si>
    <t>8.5</t>
  </si>
  <si>
    <t>9.3</t>
  </si>
  <si>
    <t>9.4</t>
  </si>
  <si>
    <t>9.5</t>
  </si>
  <si>
    <t>10.3</t>
  </si>
  <si>
    <t>10.4</t>
  </si>
  <si>
    <t>10.5</t>
  </si>
  <si>
    <t>10.6</t>
  </si>
  <si>
    <t>10.7</t>
  </si>
  <si>
    <t>10.8</t>
  </si>
  <si>
    <t>11.32</t>
  </si>
  <si>
    <t>11.40</t>
  </si>
  <si>
    <t>11.25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</si>
  <si>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</si>
  <si>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</si>
  <si>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</si>
  <si>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</si>
  <si>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</si>
  <si>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</si>
  <si>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</si>
  <si>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</si>
  <si>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</si>
  <si>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</si>
  <si>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</si>
  <si>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</si>
  <si>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</si>
  <si>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</si>
  <si>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</si>
  <si>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</si>
  <si>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</si>
  <si>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</si>
  <si>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</si>
  <si>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</si>
  <si>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</si>
  <si>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11.26</t>
  </si>
  <si>
    <t>11.27</t>
  </si>
  <si>
    <t>11.28</t>
  </si>
  <si>
    <t>11.29</t>
  </si>
  <si>
    <t>11.30</t>
  </si>
  <si>
    <t>11.31</t>
  </si>
  <si>
    <t>11.33</t>
  </si>
  <si>
    <t>11.34</t>
  </si>
  <si>
    <t>11.35</t>
  </si>
  <si>
    <t>11.36</t>
  </si>
  <si>
    <t>11.37</t>
  </si>
  <si>
    <t>11.38</t>
  </si>
  <si>
    <t>11.39</t>
  </si>
  <si>
    <t>11.41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</si>
  <si>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</si>
  <si>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</si>
  <si>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</si>
  <si>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</si>
  <si>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</si>
  <si>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</si>
  <si>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</si>
  <si>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</si>
  <si>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</si>
  <si>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</si>
  <si>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</si>
  <si>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</si>
  <si>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</si>
  <si>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</si>
  <si>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</si>
  <si>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</si>
  <si>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</si>
  <si>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</si>
  <si>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</si>
  <si>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13.3</t>
  </si>
  <si>
    <t>13.4</t>
  </si>
  <si>
    <t>13.5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</si>
  <si>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</si>
  <si>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</si>
  <si>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</si>
  <si>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</si>
  <si>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</si>
  <si>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</si>
  <si>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</si>
  <si>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</si>
  <si>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</si>
  <si>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</si>
  <si>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14.17</t>
  </si>
  <si>
    <t>14.18</t>
  </si>
  <si>
    <t>14.19</t>
  </si>
  <si>
    <t>14.20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</si>
  <si>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</si>
  <si>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</si>
  <si>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</si>
  <si>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</si>
  <si>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</si>
  <si>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</si>
  <si>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</si>
  <si>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</si>
  <si>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</si>
  <si>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14.30</t>
  </si>
  <si>
    <t>15.2</t>
  </si>
  <si>
    <t>15.3</t>
  </si>
  <si>
    <t>15.4</t>
  </si>
  <si>
    <t>15.5</t>
  </si>
  <si>
    <t>15.6</t>
  </si>
  <si>
    <t>16.7</t>
  </si>
  <si>
    <t>16.9</t>
  </si>
  <si>
    <t>16.3</t>
  </si>
  <si>
    <t>16.4</t>
  </si>
  <si>
    <t>16.5</t>
  </si>
  <si>
    <t>16.6</t>
  </si>
  <si>
    <t>16.8</t>
  </si>
  <si>
    <t>16.10</t>
  </si>
  <si>
    <t>16.11</t>
  </si>
  <si>
    <t>16.12</t>
  </si>
  <si>
    <t>MÊS 04</t>
  </si>
  <si>
    <t>MÊS 05</t>
  </si>
  <si>
    <t>MÊS 06</t>
  </si>
  <si>
    <t>PREFEITURA MUNICIPAL DE MUTUM - MG</t>
  </si>
  <si>
    <r>
      <t xml:space="preserve">ESTUDO ORÇAMENTÁRIO PARA RETOMADA DA OBRA </t>
    </r>
    <r>
      <rPr>
        <b/>
        <sz val="10"/>
        <rFont val="Perpetua"/>
        <family val="1"/>
      </rPr>
      <t>ID Nº 1004779</t>
    </r>
    <r>
      <rPr>
        <sz val="10"/>
        <rFont val="Perpetua"/>
        <family val="1"/>
      </rPr>
      <t xml:space="preserve">
QUADRA ESCOLAR COBERTA COM VESTIÁRIO, PADRÃO FNDE, DO IMBIRUÇU</t>
    </r>
  </si>
  <si>
    <r>
      <rPr>
        <b/>
        <sz val="10"/>
        <rFont val="Perpetua"/>
        <family val="1"/>
      </rPr>
      <t>Bancos Utilizados</t>
    </r>
    <r>
      <rPr>
        <sz val="10"/>
        <rFont val="Perpetua"/>
        <family val="1"/>
      </rPr>
      <t xml:space="preserve">
SINAPI - 08/2024 - Minas Gerais
ORSE - 06/2024 - Sergipe
SEINFRA - 028 - Ceará                                                   CPOS/CDHU - 06/2024 - São Paulo                                                 FDE - 07/2024 - São Paulo</t>
    </r>
  </si>
  <si>
    <r>
      <t>CRONOGRAMA FÍSICO X FINANCEIRO DE RETOMADA DA OBRA</t>
    </r>
    <r>
      <rPr>
        <b/>
        <sz val="10"/>
        <rFont val="Perpetua"/>
        <family val="1"/>
      </rPr>
      <t xml:space="preserve"> ID Nº 1004779
</t>
    </r>
    <r>
      <rPr>
        <sz val="10"/>
        <rFont val="Perpetua"/>
        <family val="1"/>
      </rPr>
      <t>QUADRA ESCOLAR COBERTA COM VESTIÁRIO, PADRÃO FNDE, DO IMBIRUÇU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</si>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</sst>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sz val="10"/>
      <name val="Times New Roman"/>
      <family val="1"/>
    </font>
    <font>
      <sz val="10"/>
      <name val="MS Sans Serif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1"/>
      <name val="Arial"/>
      <family val="1"/>
    </font>
    <font>
      <sz val="10"/>
      <name val="Arial"/>
      <family val="2"/>
    </font>
    <font>
      <b/>
      <sz val="10"/>
      <name val="Perpetua"/>
      <family val="1"/>
    </font>
    <font>
      <sz val="10"/>
      <name val="Perpetua"/>
      <family val="1"/>
    </font>
    <font>
      <sz val="8"/>
      <name val="Arial"/>
      <family val="2"/>
    </font>
    <font>
      <sz val="11"/>
      <name val="Perpetua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09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6" fontId="16" fillId="0" borderId="0" applyBorder="0" applyProtection="0"/>
    <xf numFmtId="166" fontId="16" fillId="0" borderId="0" applyBorder="0" applyProtection="0"/>
    <xf numFmtId="0" fontId="9" fillId="0" borderId="0"/>
    <xf numFmtId="0" fontId="16" fillId="0" borderId="0" applyNumberFormat="0" applyBorder="0" applyProtection="0"/>
    <xf numFmtId="0" fontId="17" fillId="0" borderId="0" applyNumberFormat="0" applyBorder="0" applyProtection="0"/>
    <xf numFmtId="167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6" fillId="0" borderId="0"/>
    <xf numFmtId="0" fontId="6" fillId="0" borderId="0"/>
    <xf numFmtId="0" fontId="19" fillId="0" borderId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 applyNumberFormat="0" applyBorder="0" applyProtection="0"/>
    <xf numFmtId="168" fontId="20" fillId="0" borderId="0" applyBorder="0" applyProtection="0"/>
    <xf numFmtId="165" fontId="6" fillId="0" borderId="0" applyFont="0" applyFill="0" applyBorder="0" applyAlignment="0" applyProtection="0"/>
    <xf numFmtId="166" fontId="16" fillId="0" borderId="0" applyBorder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1" fillId="0" borderId="0"/>
    <xf numFmtId="169" fontId="6" fillId="0" borderId="0" applyFont="0" applyFill="0" applyBorder="0" applyAlignment="0" applyProtection="0"/>
    <xf numFmtId="170" fontId="22" fillId="0" borderId="0">
      <protection locked="0"/>
    </xf>
    <xf numFmtId="0" fontId="7" fillId="3" borderId="2" applyFill="0" applyBorder="0" applyAlignment="0" applyProtection="0">
      <alignment vertical="center"/>
      <protection locked="0"/>
    </xf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9" fillId="0" borderId="0"/>
    <xf numFmtId="174" fontId="22" fillId="0" borderId="0">
      <protection locked="0"/>
    </xf>
    <xf numFmtId="174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38" fontId="12" fillId="2" borderId="0" applyNumberFormat="0" applyBorder="0" applyAlignment="0" applyProtection="0"/>
    <xf numFmtId="0" fontId="22" fillId="0" borderId="0">
      <protection locked="0"/>
    </xf>
    <xf numFmtId="0" fontId="22" fillId="0" borderId="0"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10" fontId="12" fillId="4" borderId="1" applyNumberFormat="0" applyBorder="0" applyAlignment="0" applyProtection="0"/>
    <xf numFmtId="0" fontId="6" fillId="0" borderId="0">
      <alignment horizontal="centerContinuous" vertical="justify"/>
    </xf>
    <xf numFmtId="0" fontId="26" fillId="0" borderId="0" applyAlignment="0">
      <alignment horizontal="center"/>
    </xf>
    <xf numFmtId="44" fontId="10" fillId="0" borderId="0" applyFont="0" applyFill="0" applyBorder="0" applyAlignment="0" applyProtection="0"/>
    <xf numFmtId="175" fontId="2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>
      <alignment horizontal="left" vertical="center" indent="12"/>
    </xf>
    <xf numFmtId="0" fontId="12" fillId="0" borderId="2" applyBorder="0">
      <alignment horizontal="left" vertical="center" wrapText="1" indent="2"/>
      <protection locked="0"/>
    </xf>
    <xf numFmtId="0" fontId="12" fillId="0" borderId="2" applyBorder="0">
      <alignment horizontal="left" vertical="center" wrapText="1" indent="3"/>
      <protection locked="0"/>
    </xf>
    <xf numFmtId="10" fontId="6" fillId="0" borderId="0" applyFont="0" applyFill="0" applyBorder="0" applyAlignment="0" applyProtection="0"/>
    <xf numFmtId="176" fontId="22" fillId="0" borderId="0">
      <protection locked="0"/>
    </xf>
    <xf numFmtId="176" fontId="22" fillId="0" borderId="0">
      <protection locked="0"/>
    </xf>
    <xf numFmtId="177" fontId="22" fillId="0" borderId="0">
      <protection locked="0"/>
    </xf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38" fontId="29" fillId="0" borderId="0" applyFont="0" applyFill="0" applyBorder="0" applyAlignment="0" applyProtection="0"/>
    <xf numFmtId="178" fontId="30" fillId="0" borderId="0">
      <protection locked="0"/>
    </xf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9" fillId="0" borderId="0"/>
    <xf numFmtId="0" fontId="31" fillId="0" borderId="0">
      <protection locked="0"/>
    </xf>
    <xf numFmtId="0" fontId="31" fillId="0" borderId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" fillId="0" borderId="0">
      <alignment horizontal="centerContinuous" vertical="justify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32" fillId="0" borderId="0" applyFont="0" applyFill="0" applyBorder="0" applyAlignment="0" applyProtection="0"/>
    <xf numFmtId="0" fontId="33" fillId="0" borderId="0"/>
    <xf numFmtId="9" fontId="3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3" fillId="0" borderId="0"/>
  </cellStyleXfs>
  <cellXfs count="61">
    <xf numFmtId="0" fontId="0" fillId="0" borderId="0" xfId="0"/>
    <xf numFmtId="0" fontId="35" fillId="0" borderId="0" xfId="12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4" fontId="36" fillId="0" borderId="0" xfId="303" applyFont="1" applyFill="1" applyBorder="1" applyAlignment="1">
      <alignment horizontal="center" vertical="center"/>
    </xf>
    <xf numFmtId="165" fontId="36" fillId="0" borderId="0" xfId="28" applyFont="1" applyFill="1" applyBorder="1" applyAlignment="1">
      <alignment horizontal="center" vertical="center"/>
    </xf>
    <xf numFmtId="0" fontId="36" fillId="5" borderId="0" xfId="24" applyNumberFormat="1" applyFont="1" applyFill="1" applyBorder="1" applyAlignment="1">
      <alignment horizontal="center" vertical="center"/>
    </xf>
    <xf numFmtId="165" fontId="35" fillId="0" borderId="0" xfId="28" applyFont="1" applyFill="1" applyBorder="1" applyAlignment="1">
      <alignment horizontal="center" vertical="center"/>
    </xf>
    <xf numFmtId="49" fontId="36" fillId="0" borderId="0" xfId="12" applyNumberFormat="1" applyFont="1" applyAlignment="1">
      <alignment horizontal="center" vertical="center"/>
    </xf>
    <xf numFmtId="49" fontId="35" fillId="0" borderId="0" xfId="12" applyNumberFormat="1" applyFont="1" applyAlignment="1">
      <alignment horizontal="center" vertical="center"/>
    </xf>
    <xf numFmtId="49" fontId="35" fillId="0" borderId="0" xfId="183" applyNumberFormat="1" applyFont="1" applyAlignment="1">
      <alignment horizontal="center" vertical="center"/>
    </xf>
    <xf numFmtId="165" fontId="35" fillId="0" borderId="0" xfId="30" applyFont="1" applyFill="1" applyBorder="1" applyAlignment="1">
      <alignment horizontal="center" vertical="center"/>
    </xf>
    <xf numFmtId="165" fontId="35" fillId="0" borderId="0" xfId="168" applyFont="1" applyFill="1" applyBorder="1" applyAlignment="1">
      <alignment horizontal="center" vertical="center" wrapText="1"/>
    </xf>
    <xf numFmtId="165" fontId="35" fillId="0" borderId="0" xfId="168" applyFont="1" applyFill="1" applyBorder="1" applyAlignment="1">
      <alignment horizontal="center" vertical="center"/>
    </xf>
    <xf numFmtId="164" fontId="35" fillId="0" borderId="0" xfId="303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5" fillId="5" borderId="3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left" vertical="center" wrapText="1"/>
    </xf>
    <xf numFmtId="2" fontId="35" fillId="5" borderId="3" xfId="0" applyNumberFormat="1" applyFont="1" applyFill="1" applyBorder="1" applyAlignment="1">
      <alignment horizontal="center" vertical="center" wrapText="1"/>
    </xf>
    <xf numFmtId="164" fontId="35" fillId="5" borderId="3" xfId="303" applyFont="1" applyFill="1" applyBorder="1" applyAlignment="1">
      <alignment horizontal="center" vertical="center" wrapText="1"/>
    </xf>
    <xf numFmtId="10" fontId="35" fillId="5" borderId="3" xfId="305" applyNumberFormat="1" applyFont="1" applyFill="1" applyBorder="1" applyAlignment="1">
      <alignment horizontal="center" vertical="center" wrapText="1"/>
    </xf>
    <xf numFmtId="164" fontId="35" fillId="5" borderId="0" xfId="303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2" fontId="36" fillId="0" borderId="3" xfId="0" applyNumberFormat="1" applyFont="1" applyBorder="1" applyAlignment="1">
      <alignment horizontal="center" vertical="center" wrapText="1"/>
    </xf>
    <xf numFmtId="164" fontId="36" fillId="0" borderId="3" xfId="303" applyFont="1" applyFill="1" applyBorder="1" applyAlignment="1">
      <alignment horizontal="center" vertical="center" wrapText="1"/>
    </xf>
    <xf numFmtId="10" fontId="36" fillId="0" borderId="3" xfId="305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5" fillId="5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64" fontId="36" fillId="0" borderId="0" xfId="303" applyFont="1" applyFill="1" applyBorder="1" applyAlignment="1">
      <alignment horizontal="center" vertical="center" wrapText="1"/>
    </xf>
    <xf numFmtId="9" fontId="35" fillId="0" borderId="0" xfId="305" applyFont="1" applyFill="1" applyBorder="1" applyAlignment="1">
      <alignment horizontal="center" vertical="center" wrapText="1"/>
    </xf>
    <xf numFmtId="164" fontId="36" fillId="5" borderId="0" xfId="303" applyFont="1" applyFill="1" applyBorder="1" applyAlignment="1">
      <alignment horizontal="center" vertical="center"/>
    </xf>
    <xf numFmtId="165" fontId="36" fillId="0" borderId="0" xfId="31" applyFont="1" applyFill="1" applyBorder="1" applyAlignment="1">
      <alignment horizontal="center" vertical="center"/>
    </xf>
    <xf numFmtId="2" fontId="36" fillId="0" borderId="0" xfId="31" applyNumberFormat="1" applyFont="1" applyFill="1" applyBorder="1" applyAlignment="1">
      <alignment horizontal="center" vertical="center"/>
    </xf>
    <xf numFmtId="0" fontId="35" fillId="5" borderId="0" xfId="12" applyFont="1" applyFill="1" applyAlignment="1">
      <alignment horizontal="center" vertical="center" wrapText="1"/>
    </xf>
    <xf numFmtId="0" fontId="36" fillId="0" borderId="0" xfId="12" applyFont="1" applyAlignment="1">
      <alignment vertical="center" wrapText="1"/>
    </xf>
    <xf numFmtId="0" fontId="35" fillId="0" borderId="0" xfId="24" applyNumberFormat="1" applyFont="1" applyFill="1" applyBorder="1" applyAlignment="1">
      <alignment horizontal="center" vertical="center"/>
    </xf>
    <xf numFmtId="9" fontId="38" fillId="5" borderId="3" xfId="305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164" fontId="38" fillId="0" borderId="3" xfId="303" applyFont="1" applyFill="1" applyBorder="1" applyAlignment="1">
      <alignment horizontal="center" vertical="center"/>
    </xf>
    <xf numFmtId="164" fontId="35" fillId="5" borderId="3" xfId="303" applyFont="1" applyFill="1" applyBorder="1" applyAlignment="1">
      <alignment horizontal="center" vertical="center"/>
    </xf>
    <xf numFmtId="9" fontId="35" fillId="5" borderId="3" xfId="305" applyFont="1" applyFill="1" applyBorder="1" applyAlignment="1">
      <alignment horizontal="center" vertical="center"/>
    </xf>
    <xf numFmtId="10" fontId="35" fillId="5" borderId="3" xfId="305" applyNumberFormat="1" applyFont="1" applyFill="1" applyBorder="1" applyAlignment="1">
      <alignment horizontal="center" vertical="center"/>
    </xf>
    <xf numFmtId="165" fontId="36" fillId="0" borderId="0" xfId="31" applyFont="1" applyBorder="1" applyAlignment="1">
      <alignment horizontal="center" vertical="center"/>
    </xf>
    <xf numFmtId="0" fontId="39" fillId="5" borderId="9" xfId="0" applyFont="1" applyFill="1" applyBorder="1" applyAlignment="1">
      <alignment vertical="center" wrapText="1"/>
    </xf>
    <xf numFmtId="0" fontId="39" fillId="5" borderId="10" xfId="0" applyFont="1" applyFill="1" applyBorder="1" applyAlignment="1">
      <alignment vertical="center" wrapText="1"/>
    </xf>
    <xf numFmtId="165" fontId="36" fillId="5" borderId="0" xfId="31" applyFont="1" applyFill="1" applyBorder="1" applyAlignment="1">
      <alignment horizontal="right" vertical="center"/>
    </xf>
    <xf numFmtId="0" fontId="35" fillId="0" borderId="4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165" fontId="35" fillId="5" borderId="0" xfId="31" applyFont="1" applyFill="1" applyBorder="1" applyAlignment="1">
      <alignment horizontal="right" vertical="center"/>
    </xf>
    <xf numFmtId="0" fontId="36" fillId="0" borderId="0" xfId="12" applyFont="1" applyAlignment="1">
      <alignment horizontal="center" vertical="center" wrapText="1"/>
    </xf>
    <xf numFmtId="0" fontId="36" fillId="5" borderId="0" xfId="12" applyFont="1" applyFill="1" applyAlignment="1">
      <alignment horizontal="center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5" borderId="3" xfId="0" applyFont="1" applyFill="1" applyBorder="1" applyAlignment="1">
      <alignment horizontal="right" vertical="center"/>
    </xf>
    <xf numFmtId="0" fontId="35" fillId="0" borderId="0" xfId="12" applyFont="1" applyAlignment="1">
      <alignment horizontal="center" vertical="center" wrapText="1"/>
    </xf>
  </cellXfs>
  <cellStyles count="309">
    <cellStyle name="_x000d__x000a_JournalTemplate=C:\COMFO\CTALK\JOURSTD.TPL_x000d__x000a_LbStateAddress=3 3 0 251 1 89 2 311_x000d__x000a_LbStateJou" xfId="32"/>
    <cellStyle name="20% - Ênfase1 100" xfId="1"/>
    <cellStyle name="60% - Ênfase6 37" xfId="2"/>
    <cellStyle name="Comma_Arauco Piping list" xfId="33"/>
    <cellStyle name="Comma0" xfId="34"/>
    <cellStyle name="CORES" xfId="35"/>
    <cellStyle name="Currency [0]_Arauco Piping list" xfId="36"/>
    <cellStyle name="Currency_Arauco Piping list" xfId="37"/>
    <cellStyle name="Currency0" xfId="38"/>
    <cellStyle name="Data" xfId="39"/>
    <cellStyle name="Date" xfId="4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7"/>
    <cellStyle name="Excel Built-in Normal 3" xfId="41"/>
    <cellStyle name="Excel_BuiltIn_Comma" xfId="8"/>
    <cellStyle name="Fixed" xfId="42"/>
    <cellStyle name="Fixo" xfId="43"/>
    <cellStyle name="Followed Hyperlink" xfId="44"/>
    <cellStyle name="Grey" xfId="45"/>
    <cellStyle name="Heading" xfId="9"/>
    <cellStyle name="Heading 1" xfId="46"/>
    <cellStyle name="Heading 2" xfId="47"/>
    <cellStyle name="Heading1" xfId="10"/>
    <cellStyle name="Hiperlink 2" xfId="48"/>
    <cellStyle name="Indefinido" xfId="49"/>
    <cellStyle name="Input [yellow]" xfId="50"/>
    <cellStyle name="material" xfId="51"/>
    <cellStyle name="material 2" xfId="194"/>
    <cellStyle name="MINIPG" xfId="52"/>
    <cellStyle name="Moeda" xfId="303" builtinId="4"/>
    <cellStyle name="Moeda 2" xfId="53"/>
    <cellStyle name="Normal" xfId="0" builtinId="0"/>
    <cellStyle name="Normal - Style1" xfId="54"/>
    <cellStyle name="Normal 10" xfId="55"/>
    <cellStyle name="Normal 10 2" xfId="56"/>
    <cellStyle name="Normal 11" xfId="57"/>
    <cellStyle name="Normal 11 2" xfId="195"/>
    <cellStyle name="Normal 12" xfId="11"/>
    <cellStyle name="Normal 12 2" xfId="196"/>
    <cellStyle name="Normal 13" xfId="58"/>
    <cellStyle name="Normal 13 2" xfId="59"/>
    <cellStyle name="Normal 13 2 2" xfId="197"/>
    <cellStyle name="Normal 13 3" xfId="60"/>
    <cellStyle name="Normal 13 3 2" xfId="198"/>
    <cellStyle name="Normal 13 4" xfId="61"/>
    <cellStyle name="Normal 13 4 2" xfId="181"/>
    <cellStyle name="Normal 13 4 3" xfId="189"/>
    <cellStyle name="Normal 13 5" xfId="179"/>
    <cellStyle name="Normal 14" xfId="62"/>
    <cellStyle name="Normal 14 2" xfId="63"/>
    <cellStyle name="Normal 14 2 2" xfId="199"/>
    <cellStyle name="Normal 14 3" xfId="64"/>
    <cellStyle name="Normal 14 3 2" xfId="200"/>
    <cellStyle name="Normal 14 4" xfId="201"/>
    <cellStyle name="Normal 15" xfId="65"/>
    <cellStyle name="Normal 15 2" xfId="66"/>
    <cellStyle name="Normal 16" xfId="67"/>
    <cellStyle name="Normal 16 2" xfId="68"/>
    <cellStyle name="Normal 16 2 2" xfId="202"/>
    <cellStyle name="Normal 16 3" xfId="69"/>
    <cellStyle name="Normal 16 3 2" xfId="203"/>
    <cellStyle name="Normal 16 4" xfId="204"/>
    <cellStyle name="Normal 17" xfId="70"/>
    <cellStyle name="Normal 17 2" xfId="205"/>
    <cellStyle name="Normal 18" xfId="71"/>
    <cellStyle name="Normal 18 2" xfId="206"/>
    <cellStyle name="Normal 19" xfId="72"/>
    <cellStyle name="Normal 19 2" xfId="207"/>
    <cellStyle name="Normal 2" xfId="12"/>
    <cellStyle name="Normal 2 2" xfId="73"/>
    <cellStyle name="Normal 2 2 2" xfId="183"/>
    <cellStyle name="Normal 2 2 2 2" xfId="306"/>
    <cellStyle name="Normal 20" xfId="74"/>
    <cellStyle name="Normal 20 2" xfId="208"/>
    <cellStyle name="Normal 21" xfId="75"/>
    <cellStyle name="Normal 21 2" xfId="209"/>
    <cellStyle name="Normal 22" xfId="76"/>
    <cellStyle name="Normal 22 2" xfId="210"/>
    <cellStyle name="Normal 23" xfId="77"/>
    <cellStyle name="Normal 23 2" xfId="211"/>
    <cellStyle name="Normal 24" xfId="78"/>
    <cellStyle name="Normal 24 2" xfId="212"/>
    <cellStyle name="Normal 25" xfId="79"/>
    <cellStyle name="Normal 25 2" xfId="213"/>
    <cellStyle name="Normal 26" xfId="80"/>
    <cellStyle name="Normal 26 2" xfId="214"/>
    <cellStyle name="Normal 27" xfId="81"/>
    <cellStyle name="Normal 27 2" xfId="215"/>
    <cellStyle name="Normal 28" xfId="82"/>
    <cellStyle name="Normal 28 2" xfId="216"/>
    <cellStyle name="Normal 29" xfId="83"/>
    <cellStyle name="Normal 29 2" xfId="217"/>
    <cellStyle name="Normal 3" xfId="13"/>
    <cellStyle name="Normal 3 2" xfId="84"/>
    <cellStyle name="Normal 3 2 2" xfId="218"/>
    <cellStyle name="Normal 3 3" xfId="85"/>
    <cellStyle name="Normal 3 4" xfId="219"/>
    <cellStyle name="Normal 30" xfId="86"/>
    <cellStyle name="Normal 30 2" xfId="220"/>
    <cellStyle name="Normal 31" xfId="87"/>
    <cellStyle name="Normal 31 2" xfId="221"/>
    <cellStyle name="Normal 32" xfId="88"/>
    <cellStyle name="Normal 32 2" xfId="222"/>
    <cellStyle name="Normal 33" xfId="89"/>
    <cellStyle name="Normal 33 2" xfId="223"/>
    <cellStyle name="Normal 34" xfId="90"/>
    <cellStyle name="Normal 34 2" xfId="224"/>
    <cellStyle name="Normal 35" xfId="91"/>
    <cellStyle name="Normal 35 2" xfId="225"/>
    <cellStyle name="Normal 36" xfId="92"/>
    <cellStyle name="Normal 36 2" xfId="226"/>
    <cellStyle name="Normal 37" xfId="93"/>
    <cellStyle name="Normal 37 2" xfId="94"/>
    <cellStyle name="Normal 37 2 2" xfId="227"/>
    <cellStyle name="Normal 37 3" xfId="228"/>
    <cellStyle name="Normal 38" xfId="95"/>
    <cellStyle name="Normal 38 2" xfId="229"/>
    <cellStyle name="Normal 39" xfId="96"/>
    <cellStyle name="Normal 39 2" xfId="230"/>
    <cellStyle name="Normal 4" xfId="97"/>
    <cellStyle name="Normal 4 2" xfId="184"/>
    <cellStyle name="Normal 4 3" xfId="231"/>
    <cellStyle name="Normal 40" xfId="98"/>
    <cellStyle name="Normal 40 2" xfId="232"/>
    <cellStyle name="Normal 41" xfId="99"/>
    <cellStyle name="Normal 41 2" xfId="233"/>
    <cellStyle name="Normal 42" xfId="100"/>
    <cellStyle name="Normal 42 2" xfId="234"/>
    <cellStyle name="Normal 43" xfId="101"/>
    <cellStyle name="Normal 43 2" xfId="235"/>
    <cellStyle name="Normal 44" xfId="102"/>
    <cellStyle name="Normal 44 2" xfId="236"/>
    <cellStyle name="Normal 45" xfId="103"/>
    <cellStyle name="Normal 45 2" xfId="237"/>
    <cellStyle name="Normal 46" xfId="104"/>
    <cellStyle name="Normal 46 2" xfId="238"/>
    <cellStyle name="Normal 47" xfId="105"/>
    <cellStyle name="Normal 47 2" xfId="239"/>
    <cellStyle name="Normal 48" xfId="106"/>
    <cellStyle name="Normal 48 2" xfId="240"/>
    <cellStyle name="Normal 49" xfId="107"/>
    <cellStyle name="Normal 49 2" xfId="241"/>
    <cellStyle name="Normal 5" xfId="108"/>
    <cellStyle name="Normal 5 2" xfId="109"/>
    <cellStyle name="Normal 5 2 2" xfId="110"/>
    <cellStyle name="Normal 5 2 2 2" xfId="242"/>
    <cellStyle name="Normal 5 2 3" xfId="111"/>
    <cellStyle name="Normal 5 2 3 2" xfId="243"/>
    <cellStyle name="Normal 5 2 4" xfId="244"/>
    <cellStyle name="Normal 5 3" xfId="112"/>
    <cellStyle name="Normal 5 3 2" xfId="245"/>
    <cellStyle name="Normal 5 4" xfId="113"/>
    <cellStyle name="Normal 5 4 2" xfId="246"/>
    <cellStyle name="Normal 5 5" xfId="247"/>
    <cellStyle name="Normal 50" xfId="114"/>
    <cellStyle name="Normal 50 2" xfId="248"/>
    <cellStyle name="Normal 51" xfId="115"/>
    <cellStyle name="Normal 51 2" xfId="249"/>
    <cellStyle name="Normal 52" xfId="116"/>
    <cellStyle name="Normal 52 2" xfId="250"/>
    <cellStyle name="Normal 53" xfId="117"/>
    <cellStyle name="Normal 53 2" xfId="251"/>
    <cellStyle name="Normal 54" xfId="118"/>
    <cellStyle name="Normal 54 2" xfId="252"/>
    <cellStyle name="Normal 55" xfId="119"/>
    <cellStyle name="Normal 55 2" xfId="253"/>
    <cellStyle name="Normal 56" xfId="120"/>
    <cellStyle name="Normal 56 2" xfId="254"/>
    <cellStyle name="Normal 57" xfId="121"/>
    <cellStyle name="Normal 57 2" xfId="255"/>
    <cellStyle name="Normal 58" xfId="122"/>
    <cellStyle name="Normal 58 2" xfId="256"/>
    <cellStyle name="Normal 59" xfId="123"/>
    <cellStyle name="Normal 59 2" xfId="257"/>
    <cellStyle name="Normal 6" xfId="14"/>
    <cellStyle name="Normal 6 2" xfId="124"/>
    <cellStyle name="Normal 6 2 2" xfId="125"/>
    <cellStyle name="Normal 6 2 2 2" xfId="126"/>
    <cellStyle name="Normal 6 2 2 2 2" xfId="258"/>
    <cellStyle name="Normal 6 2 2 3" xfId="127"/>
    <cellStyle name="Normal 6 2 2 3 2" xfId="259"/>
    <cellStyle name="Normal 6 2 2 4" xfId="260"/>
    <cellStyle name="Normal 6 2 3" xfId="128"/>
    <cellStyle name="Normal 6 2 3 2" xfId="261"/>
    <cellStyle name="Normal 6 2 4" xfId="129"/>
    <cellStyle name="Normal 6 2 4 2" xfId="262"/>
    <cellStyle name="Normal 6 2 5" xfId="263"/>
    <cellStyle name="Normal 6 3" xfId="130"/>
    <cellStyle name="Normal 6 3 2" xfId="131"/>
    <cellStyle name="Normal 6 3 2 2" xfId="264"/>
    <cellStyle name="Normal 6 3 3" xfId="132"/>
    <cellStyle name="Normal 6 3 3 2" xfId="265"/>
    <cellStyle name="Normal 6 3 4" xfId="266"/>
    <cellStyle name="Normal 6 4" xfId="133"/>
    <cellStyle name="Normal 6 4 2" xfId="267"/>
    <cellStyle name="Normal 6 5" xfId="134"/>
    <cellStyle name="Normal 6 5 2" xfId="268"/>
    <cellStyle name="Normal 6 6" xfId="269"/>
    <cellStyle name="Normal 60" xfId="135"/>
    <cellStyle name="Normal 60 2" xfId="270"/>
    <cellStyle name="Normal 61" xfId="136"/>
    <cellStyle name="Normal 61 2" xfId="271"/>
    <cellStyle name="Normal 62" xfId="137"/>
    <cellStyle name="Normal 62 2" xfId="272"/>
    <cellStyle name="Normal 63" xfId="138"/>
    <cellStyle name="Normal 63 2" xfId="273"/>
    <cellStyle name="Normal 64" xfId="139"/>
    <cellStyle name="Normal 64 2" xfId="190"/>
    <cellStyle name="Normal 65" xfId="185"/>
    <cellStyle name="Normal 66" xfId="274"/>
    <cellStyle name="Normal 66 2" xfId="302"/>
    <cellStyle name="Normal 67" xfId="275"/>
    <cellStyle name="Normal 68" xfId="304"/>
    <cellStyle name="Normal 69" xfId="308"/>
    <cellStyle name="Normal 7" xfId="15"/>
    <cellStyle name="Normal 7 2" xfId="140"/>
    <cellStyle name="Normal 7 2 2" xfId="276"/>
    <cellStyle name="Normal 7 3" xfId="277"/>
    <cellStyle name="Normal 8" xfId="141"/>
    <cellStyle name="Normal 8 2" xfId="142"/>
    <cellStyle name="Normal 8 2 2" xfId="278"/>
    <cellStyle name="Normal 8 3" xfId="279"/>
    <cellStyle name="Normal 9" xfId="143"/>
    <cellStyle name="Normal 9 2" xfId="280"/>
    <cellStyle name="Normal1" xfId="144"/>
    <cellStyle name="Normal2" xfId="145"/>
    <cellStyle name="Normal3" xfId="146"/>
    <cellStyle name="Percent [2]" xfId="147"/>
    <cellStyle name="Percent [2] 2" xfId="281"/>
    <cellStyle name="Percent_Sheet1" xfId="148"/>
    <cellStyle name="Percentual" xfId="149"/>
    <cellStyle name="Ponto" xfId="150"/>
    <cellStyle name="Porcentagem" xfId="305" builtinId="5"/>
    <cellStyle name="Porcentagem 2" xfId="16"/>
    <cellStyle name="Porcentagem 2 2" xfId="191"/>
    <cellStyle name="Porcentagem 2 2 2" xfId="307"/>
    <cellStyle name="Porcentagem 3" xfId="17"/>
    <cellStyle name="Porcentagem 3 2" xfId="151"/>
    <cellStyle name="Porcentagem 3 3" xfId="282"/>
    <cellStyle name="Porcentagem 4" xfId="18"/>
    <cellStyle name="Porcentagem 4 2" xfId="19"/>
    <cellStyle name="Porcentagem 4 2 2" xfId="186"/>
    <cellStyle name="Porcentagem 5" xfId="152"/>
    <cellStyle name="Porcentagem 6" xfId="153"/>
    <cellStyle name="Porcentagem 6 2" xfId="154"/>
    <cellStyle name="Porcentagem 6 2 2" xfId="283"/>
    <cellStyle name="Porcentagem 6 3" xfId="284"/>
    <cellStyle name="Porcentagem 7" xfId="155"/>
    <cellStyle name="Result" xfId="20"/>
    <cellStyle name="Result2" xfId="21"/>
    <cellStyle name="Sep. milhar [0]" xfId="156"/>
    <cellStyle name="Separador de m" xfId="157"/>
    <cellStyle name="Separador de milhares 2" xfId="22"/>
    <cellStyle name="Separador de milhares 2 2" xfId="158"/>
    <cellStyle name="Separador de milhares 2 2 2" xfId="285"/>
    <cellStyle name="Separador de milhares 2 3" xfId="286"/>
    <cellStyle name="Separador de milhares 3" xfId="159"/>
    <cellStyle name="Separador de milhares 4" xfId="23"/>
    <cellStyle name="Sepavador de milhares [0]_Pasta2" xfId="160"/>
    <cellStyle name="Standard_RP100_01 (metr.)" xfId="161"/>
    <cellStyle name="Titulo1" xfId="162"/>
    <cellStyle name="Titulo2" xfId="163"/>
    <cellStyle name="Vírgula" xfId="24" builtinId="3"/>
    <cellStyle name="Vírgula 10" xfId="164"/>
    <cellStyle name="Vírgula 10 2" xfId="165"/>
    <cellStyle name="Vírgula 10 2 2" xfId="287"/>
    <cellStyle name="Vírgula 10 3" xfId="288"/>
    <cellStyle name="Vírgula 11" xfId="166"/>
    <cellStyle name="Vírgula 11 2" xfId="289"/>
    <cellStyle name="Vírgula 12" xfId="167"/>
    <cellStyle name="Vírgula 12 2" xfId="290"/>
    <cellStyle name="Vírgula 13" xfId="168"/>
    <cellStyle name="Vírgula 2" xfId="25"/>
    <cellStyle name="Vírgula 2 2" xfId="169"/>
    <cellStyle name="Vírgula 2 2 2" xfId="291"/>
    <cellStyle name="Vírgula 2 3" xfId="192"/>
    <cellStyle name="Vírgula 2 4" xfId="193"/>
    <cellStyle name="Vírgula 3" xfId="26"/>
    <cellStyle name="Vírgula 3 2" xfId="27"/>
    <cellStyle name="Vírgula 3 2 2" xfId="292"/>
    <cellStyle name="Vírgula 3 3" xfId="293"/>
    <cellStyle name="Vírgula 4" xfId="28"/>
    <cellStyle name="Vírgula 5" xfId="29"/>
    <cellStyle name="Vírgula 5 2" xfId="30"/>
    <cellStyle name="Vírgula 5 2 2" xfId="187"/>
    <cellStyle name="Vírgula 6" xfId="31"/>
    <cellStyle name="Vírgula 6 2" xfId="170"/>
    <cellStyle name="Vírgula 6 2 2" xfId="294"/>
    <cellStyle name="Vírgula 6 3" xfId="188"/>
    <cellStyle name="Vírgula 6 3 2" xfId="295"/>
    <cellStyle name="Vírgula 6 4" xfId="296"/>
    <cellStyle name="Vírgula 7" xfId="171"/>
    <cellStyle name="Vírgula 7 2" xfId="172"/>
    <cellStyle name="Vírgula 7 2 2" xfId="297"/>
    <cellStyle name="Vírgula 7 3" xfId="173"/>
    <cellStyle name="Vírgula 7 3 2" xfId="298"/>
    <cellStyle name="Vírgula 7 4" xfId="174"/>
    <cellStyle name="Vírgula 7 4 2" xfId="182"/>
    <cellStyle name="Vírgula 7 5" xfId="180"/>
    <cellStyle name="Vírgula 8" xfId="175"/>
    <cellStyle name="Vírgula 8 2" xfId="176"/>
    <cellStyle name="Vírgula 8 2 2" xfId="299"/>
    <cellStyle name="Vírgula 8 3" xfId="177"/>
    <cellStyle name="Vírgula 8 3 2" xfId="300"/>
    <cellStyle name="Vírgula 8 4" xfId="301"/>
    <cellStyle name="Vírgula 9" xfId="178"/>
  </cellStyles>
  <dxfs count="4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tabSelected="1" view="pageBreakPreview" zoomScale="90" zoomScaleNormal="70" zoomScaleSheetLayoutView="90" workbookViewId="0">
      <selection activeCell="K194" sqref="K194"/>
    </sheetView>
  </sheetViews>
  <sheetFormatPr defaultRowHeight="13.5"/>
  <cols>
    <col min="1" max="1" width="1.7109375" style="2" customWidth="1"/>
    <col min="2" max="2" width="12.7109375" style="2" customWidth="1"/>
    <col min="3" max="4" width="15.7109375" style="2" customWidth="1"/>
    <col min="5" max="5" width="80.7109375" style="30" customWidth="1"/>
    <col min="6" max="6" width="10.7109375" style="2" customWidth="1"/>
    <col min="7" max="7" width="12.7109375" style="34" customWidth="1"/>
    <col min="8" max="9" width="20.7109375" style="34" customWidth="1"/>
    <col min="10" max="11" width="20.7109375" style="35" customWidth="1"/>
    <col min="12" max="12" width="9.140625" style="2"/>
    <col min="13" max="13" width="20.7109375" style="3" customWidth="1"/>
    <col min="14" max="16384" width="9.140625" style="2"/>
  </cols>
  <sheetData>
    <row r="1" spans="1:13" ht="30" customHeight="1">
      <c r="A1" s="1"/>
      <c r="B1" s="56" t="s">
        <v>546</v>
      </c>
      <c r="C1" s="56"/>
      <c r="D1" s="56"/>
      <c r="E1" s="56"/>
      <c r="F1" s="56"/>
      <c r="G1" s="56"/>
      <c r="H1" s="56"/>
      <c r="I1" s="56"/>
      <c r="J1" s="56"/>
      <c r="K1" s="56"/>
    </row>
    <row r="2" spans="1:13" ht="50.1" customHeight="1">
      <c r="A2" s="1"/>
      <c r="B2" s="57" t="s">
        <v>547</v>
      </c>
      <c r="C2" s="57"/>
      <c r="D2" s="57"/>
      <c r="E2" s="57"/>
      <c r="F2" s="57" t="s">
        <v>548</v>
      </c>
      <c r="G2" s="57"/>
      <c r="H2" s="57"/>
      <c r="I2" s="57" t="s">
        <v>45</v>
      </c>
      <c r="J2" s="57"/>
      <c r="K2" s="36" t="s">
        <v>34</v>
      </c>
    </row>
    <row r="3" spans="1:13" ht="39.950000000000003" customHeight="1">
      <c r="A3" s="4"/>
      <c r="B3" s="56" t="s">
        <v>117</v>
      </c>
      <c r="C3" s="56"/>
      <c r="D3" s="56"/>
      <c r="E3" s="56"/>
      <c r="F3" s="57"/>
      <c r="G3" s="57"/>
      <c r="H3" s="57"/>
      <c r="I3" s="57"/>
      <c r="J3" s="57"/>
      <c r="K3" s="5">
        <v>1.3125</v>
      </c>
    </row>
    <row r="4" spans="1:13" s="14" customFormat="1" ht="30" customHeight="1">
      <c r="A4" s="6"/>
      <c r="B4" s="7" t="s">
        <v>0</v>
      </c>
      <c r="C4" s="8" t="s">
        <v>4</v>
      </c>
      <c r="D4" s="8" t="s">
        <v>8</v>
      </c>
      <c r="E4" s="8" t="s">
        <v>2</v>
      </c>
      <c r="F4" s="9" t="s">
        <v>5</v>
      </c>
      <c r="G4" s="10" t="s">
        <v>6</v>
      </c>
      <c r="H4" s="11" t="s">
        <v>15</v>
      </c>
      <c r="I4" s="11" t="s">
        <v>16</v>
      </c>
      <c r="J4" s="12" t="s">
        <v>17</v>
      </c>
      <c r="K4" s="12" t="s">
        <v>10</v>
      </c>
      <c r="L4" s="2"/>
      <c r="M4" s="13"/>
    </row>
    <row r="5" spans="1:13" s="15" customFormat="1" ht="20.100000000000001" customHeight="1">
      <c r="B5" s="16" t="s">
        <v>35</v>
      </c>
      <c r="C5" s="16"/>
      <c r="D5" s="16"/>
      <c r="E5" s="17" t="s">
        <v>36</v>
      </c>
      <c r="F5" s="16"/>
      <c r="G5" s="18"/>
      <c r="H5" s="19"/>
      <c r="I5" s="19"/>
      <c r="J5" s="19" t="e">
        <f>SUM(J6:J11)</f>
        <v>#VALUE!</v>
      </c>
      <c r="K5" s="20" t="e">
        <f>SUM(K6:K11)</f>
        <v>#VALUE!</v>
      </c>
      <c r="M5" s="21"/>
    </row>
    <row r="6" spans="1:13" ht="20.100000000000001" customHeight="1">
      <c r="B6" s="22" t="s">
        <v>108</v>
      </c>
      <c r="C6" s="22" t="s">
        <v>118</v>
      </c>
      <c r="D6" s="22" t="s">
        <v>3</v>
      </c>
      <c r="E6" s="23" t="s">
        <v>119</v>
      </c>
      <c r="F6" s="22" t="s">
        <v>1</v>
      </c>
      <c r="G6" s="24">
        <v>0</v>
      </c>
      <c r="H6" s="25">
        <v>685.89</v>
      </c>
      <c r="I6" s="25">
        <f>H6*K3</f>
        <v>900.23062500000003</v>
      </c>
      <c r="J6" s="25">
        <f>G6*I6</f>
        <v>0</v>
      </c>
      <c r="K6" s="26" t="e">
        <f>J6/K193</f>
        <v>#VALUE!</v>
      </c>
    </row>
    <row r="7" spans="1:13" ht="20.100000000000001" customHeight="1">
      <c r="B7" s="22" t="s">
        <v>107</v>
      </c>
      <c r="C7" s="22" t="s">
        <v>24</v>
      </c>
      <c r="D7" s="22" t="s">
        <v>3</v>
      </c>
      <c r="E7" s="23" t="s">
        <v>120</v>
      </c>
      <c r="F7" s="22" t="s">
        <v>1</v>
      </c>
      <c r="G7" s="24">
        <v>3</v>
      </c>
      <c r="H7" s="25"/>
      <c r="I7" s="25">
        <f>H7*K3</f>
        <v>0</v>
      </c>
      <c r="J7" s="25">
        <f t="shared" ref="J7:J9" si="0">G7*I7</f>
        <v>0</v>
      </c>
      <c r="K7" s="26" t="e">
        <f>J7/K193</f>
        <v>#VALUE!</v>
      </c>
    </row>
    <row r="8" spans="1:13" ht="20.100000000000001" customHeight="1">
      <c r="B8" s="22" t="s">
        <v>109</v>
      </c>
      <c r="C8" s="22" t="s">
        <v>121</v>
      </c>
      <c r="D8" s="22" t="s">
        <v>3</v>
      </c>
      <c r="E8" s="23" t="s">
        <v>122</v>
      </c>
      <c r="F8" s="22" t="s">
        <v>1</v>
      </c>
      <c r="G8" s="24">
        <v>0</v>
      </c>
      <c r="H8" s="25" t="s">
        <v>550</v>
      </c>
      <c r="I8" s="25" t="e">
        <f>H8*K3</f>
        <v>#VALUE!</v>
      </c>
      <c r="J8" s="25" t="e">
        <f t="shared" si="0"/>
        <v>#VALUE!</v>
      </c>
      <c r="K8" s="26" t="e">
        <f>J8/K193</f>
        <v>#VALUE!</v>
      </c>
    </row>
    <row r="9" spans="1:13" ht="20.100000000000001" customHeight="1">
      <c r="B9" s="22" t="s">
        <v>110</v>
      </c>
      <c r="C9" s="22" t="s">
        <v>123</v>
      </c>
      <c r="D9" s="22" t="s">
        <v>25</v>
      </c>
      <c r="E9" s="23" t="s">
        <v>124</v>
      </c>
      <c r="F9" s="22" t="s">
        <v>28</v>
      </c>
      <c r="G9" s="24">
        <v>1</v>
      </c>
      <c r="H9" s="25"/>
      <c r="I9" s="25">
        <f>H9*K3</f>
        <v>0</v>
      </c>
      <c r="J9" s="25">
        <f t="shared" si="0"/>
        <v>0</v>
      </c>
      <c r="K9" s="26" t="e">
        <f>J9/K193</f>
        <v>#VALUE!</v>
      </c>
    </row>
    <row r="10" spans="1:13" ht="20.100000000000001" customHeight="1">
      <c r="B10" s="22" t="s">
        <v>129</v>
      </c>
      <c r="C10" s="22" t="s">
        <v>125</v>
      </c>
      <c r="D10" s="22" t="s">
        <v>3</v>
      </c>
      <c r="E10" s="23" t="s">
        <v>126</v>
      </c>
      <c r="F10" s="22" t="s">
        <v>28</v>
      </c>
      <c r="G10" s="24">
        <v>1</v>
      </c>
      <c r="H10" s="25"/>
      <c r="I10" s="25">
        <f>H10*K3</f>
        <v>0</v>
      </c>
      <c r="J10" s="25">
        <f>G10*I10</f>
        <v>0</v>
      </c>
      <c r="K10" s="26" t="e">
        <f>J10/K193</f>
        <v>#VALUE!</v>
      </c>
    </row>
    <row r="11" spans="1:13" ht="20.100000000000001" customHeight="1">
      <c r="B11" s="22" t="s">
        <v>130</v>
      </c>
      <c r="C11" s="22" t="s">
        <v>127</v>
      </c>
      <c r="D11" s="22" t="s">
        <v>25</v>
      </c>
      <c r="E11" s="23" t="s">
        <v>128</v>
      </c>
      <c r="F11" s="22" t="s">
        <v>28</v>
      </c>
      <c r="G11" s="24">
        <v>1</v>
      </c>
      <c r="H11" s="25"/>
      <c r="I11" s="25">
        <f>H11*K3</f>
        <v>0</v>
      </c>
      <c r="J11" s="25">
        <f t="shared" ref="J11" si="1">G11*I11</f>
        <v>0</v>
      </c>
      <c r="K11" s="26" t="e">
        <f>J11/K193</f>
        <v>#VALUE!</v>
      </c>
    </row>
    <row r="12" spans="1:13" ht="20.100000000000001" customHeight="1">
      <c r="B12" s="16">
        <v>2</v>
      </c>
      <c r="C12" s="16"/>
      <c r="D12" s="16"/>
      <c r="E12" s="17" t="s">
        <v>84</v>
      </c>
      <c r="F12" s="16"/>
      <c r="G12" s="18"/>
      <c r="H12" s="19"/>
      <c r="I12" s="19"/>
      <c r="J12" s="19">
        <f>SUM(J13:J17)</f>
        <v>0</v>
      </c>
      <c r="K12" s="20" t="e">
        <f>SUM(K13:K17)</f>
        <v>#VALUE!</v>
      </c>
    </row>
    <row r="13" spans="1:13" ht="20.100000000000001" customHeight="1">
      <c r="B13" s="22" t="s">
        <v>48</v>
      </c>
      <c r="C13" s="22" t="s">
        <v>37</v>
      </c>
      <c r="D13" s="22" t="s">
        <v>3</v>
      </c>
      <c r="E13" s="23" t="s">
        <v>131</v>
      </c>
      <c r="F13" s="22" t="s">
        <v>7</v>
      </c>
      <c r="G13" s="24">
        <v>0</v>
      </c>
      <c r="H13" s="25">
        <v>73.3</v>
      </c>
      <c r="I13" s="25">
        <f>H13*K3</f>
        <v>96.206249999999997</v>
      </c>
      <c r="J13" s="25">
        <f t="shared" ref="J13:J17" si="2">G13*I13</f>
        <v>0</v>
      </c>
      <c r="K13" s="26" t="e">
        <f>J13/K193</f>
        <v>#VALUE!</v>
      </c>
    </row>
    <row r="14" spans="1:13" s="15" customFormat="1" ht="20.100000000000001" customHeight="1">
      <c r="B14" s="22" t="s">
        <v>49</v>
      </c>
      <c r="C14" s="22" t="s">
        <v>85</v>
      </c>
      <c r="D14" s="22" t="s">
        <v>3</v>
      </c>
      <c r="E14" s="23" t="s">
        <v>132</v>
      </c>
      <c r="F14" s="22" t="s">
        <v>7</v>
      </c>
      <c r="G14" s="24">
        <v>0</v>
      </c>
      <c r="H14" s="25">
        <v>64.849999999999994</v>
      </c>
      <c r="I14" s="25">
        <f>H14*K3</f>
        <v>85.115624999999994</v>
      </c>
      <c r="J14" s="25">
        <f t="shared" si="2"/>
        <v>0</v>
      </c>
      <c r="K14" s="26" t="e">
        <f>J14/K193</f>
        <v>#VALUE!</v>
      </c>
      <c r="M14" s="21"/>
    </row>
    <row r="15" spans="1:13" s="15" customFormat="1" ht="20.100000000000001" customHeight="1">
      <c r="B15" s="22" t="s">
        <v>111</v>
      </c>
      <c r="C15" s="22" t="s">
        <v>85</v>
      </c>
      <c r="D15" s="22" t="s">
        <v>3</v>
      </c>
      <c r="E15" s="23" t="s">
        <v>133</v>
      </c>
      <c r="F15" s="22" t="s">
        <v>7</v>
      </c>
      <c r="G15" s="24">
        <v>0</v>
      </c>
      <c r="H15" s="25">
        <v>64.849999999999994</v>
      </c>
      <c r="I15" s="25">
        <f>H15*K3</f>
        <v>85.115624999999994</v>
      </c>
      <c r="J15" s="25">
        <f t="shared" si="2"/>
        <v>0</v>
      </c>
      <c r="K15" s="26" t="e">
        <f>J15/K193</f>
        <v>#VALUE!</v>
      </c>
      <c r="M15" s="21"/>
    </row>
    <row r="16" spans="1:13" s="15" customFormat="1" ht="20.100000000000001" customHeight="1">
      <c r="B16" s="22" t="s">
        <v>112</v>
      </c>
      <c r="C16" s="22" t="s">
        <v>134</v>
      </c>
      <c r="D16" s="22" t="s">
        <v>3</v>
      </c>
      <c r="E16" s="23" t="s">
        <v>135</v>
      </c>
      <c r="F16" s="22" t="s">
        <v>7</v>
      </c>
      <c r="G16" s="24">
        <v>0</v>
      </c>
      <c r="H16" s="25">
        <v>28.32</v>
      </c>
      <c r="I16" s="25">
        <f>H16*K3</f>
        <v>37.17</v>
      </c>
      <c r="J16" s="25">
        <f t="shared" ref="J16" si="3">G16*I16</f>
        <v>0</v>
      </c>
      <c r="K16" s="26" t="e">
        <f>J16/K193</f>
        <v>#VALUE!</v>
      </c>
      <c r="M16" s="21"/>
    </row>
    <row r="17" spans="2:13" ht="20.100000000000001" customHeight="1">
      <c r="B17" s="22" t="s">
        <v>424</v>
      </c>
      <c r="C17" s="22" t="s">
        <v>136</v>
      </c>
      <c r="D17" s="22" t="s">
        <v>25</v>
      </c>
      <c r="E17" s="23" t="s">
        <v>137</v>
      </c>
      <c r="F17" s="22" t="s">
        <v>7</v>
      </c>
      <c r="G17" s="24">
        <v>0</v>
      </c>
      <c r="H17" s="25">
        <v>38.590000000000003</v>
      </c>
      <c r="I17" s="25">
        <f>H17*K3</f>
        <v>50.649375000000006</v>
      </c>
      <c r="J17" s="25">
        <f t="shared" si="2"/>
        <v>0</v>
      </c>
      <c r="K17" s="26" t="e">
        <f>J17/K193</f>
        <v>#VALUE!</v>
      </c>
    </row>
    <row r="18" spans="2:13" ht="20.100000000000001" customHeight="1">
      <c r="B18" s="16">
        <v>3</v>
      </c>
      <c r="C18" s="46"/>
      <c r="D18" s="47"/>
      <c r="E18" s="17" t="s">
        <v>46</v>
      </c>
      <c r="F18" s="16"/>
      <c r="G18" s="18"/>
      <c r="H18" s="19"/>
      <c r="I18" s="19"/>
      <c r="J18" s="19">
        <f>SUM(J19,J23)</f>
        <v>0</v>
      </c>
      <c r="K18" s="20" t="e">
        <f>SUM(K19,K23)</f>
        <v>#VALUE!</v>
      </c>
    </row>
    <row r="19" spans="2:13" ht="20.100000000000001" customHeight="1">
      <c r="B19" s="16" t="s">
        <v>50</v>
      </c>
      <c r="C19" s="46"/>
      <c r="D19" s="47"/>
      <c r="E19" s="17" t="s">
        <v>86</v>
      </c>
      <c r="F19" s="16"/>
      <c r="G19" s="18"/>
      <c r="H19" s="19"/>
      <c r="I19" s="19"/>
      <c r="J19" s="19">
        <f>SUM(J20:J22)</f>
        <v>0</v>
      </c>
      <c r="K19" s="20" t="e">
        <f>SUM(K20:K22)</f>
        <v>#VALUE!</v>
      </c>
    </row>
    <row r="20" spans="2:13" s="15" customFormat="1" ht="20.100000000000001" customHeight="1">
      <c r="B20" s="22" t="s">
        <v>51</v>
      </c>
      <c r="C20" s="22" t="s">
        <v>138</v>
      </c>
      <c r="D20" s="22" t="s">
        <v>3</v>
      </c>
      <c r="E20" s="23" t="s">
        <v>139</v>
      </c>
      <c r="F20" s="22" t="s">
        <v>1</v>
      </c>
      <c r="G20" s="24">
        <v>0</v>
      </c>
      <c r="H20" s="25">
        <v>578.29</v>
      </c>
      <c r="I20" s="25">
        <f>H20*K3</f>
        <v>759.00562500000001</v>
      </c>
      <c r="J20" s="25">
        <f t="shared" ref="J20:J22" si="4">G20*I20</f>
        <v>0</v>
      </c>
      <c r="K20" s="26" t="e">
        <f>J20/K193</f>
        <v>#VALUE!</v>
      </c>
      <c r="M20" s="21"/>
    </row>
    <row r="21" spans="2:13" s="15" customFormat="1" ht="20.100000000000001" customHeight="1">
      <c r="B21" s="22" t="s">
        <v>52</v>
      </c>
      <c r="C21" s="22" t="s">
        <v>140</v>
      </c>
      <c r="D21" s="22" t="s">
        <v>3</v>
      </c>
      <c r="E21" s="23" t="s">
        <v>141</v>
      </c>
      <c r="F21" s="22" t="s">
        <v>1</v>
      </c>
      <c r="G21" s="24">
        <v>0</v>
      </c>
      <c r="H21" s="25">
        <v>112.35</v>
      </c>
      <c r="I21" s="25">
        <f>H21*K3</f>
        <v>147.45937499999999</v>
      </c>
      <c r="J21" s="25">
        <f t="shared" ref="J21" si="5">G21*I21</f>
        <v>0</v>
      </c>
      <c r="K21" s="26" t="e">
        <f>J21/K193</f>
        <v>#VALUE!</v>
      </c>
      <c r="M21" s="21"/>
    </row>
    <row r="22" spans="2:13" ht="20.100000000000001" customHeight="1">
      <c r="B22" s="22" t="s">
        <v>425</v>
      </c>
      <c r="C22" s="22" t="s">
        <v>87</v>
      </c>
      <c r="D22" s="22" t="s">
        <v>3</v>
      </c>
      <c r="E22" s="23" t="s">
        <v>142</v>
      </c>
      <c r="F22" s="22" t="s">
        <v>7</v>
      </c>
      <c r="G22" s="24">
        <v>0</v>
      </c>
      <c r="H22" s="25">
        <v>707.92</v>
      </c>
      <c r="I22" s="25">
        <f>H22*K3</f>
        <v>929.14499999999998</v>
      </c>
      <c r="J22" s="25">
        <f t="shared" si="4"/>
        <v>0</v>
      </c>
      <c r="K22" s="26" t="e">
        <f>J22/K193</f>
        <v>#VALUE!</v>
      </c>
    </row>
    <row r="23" spans="2:13" ht="20.100000000000001" customHeight="1">
      <c r="B23" s="16" t="s">
        <v>53</v>
      </c>
      <c r="C23" s="46"/>
      <c r="D23" s="47"/>
      <c r="E23" s="17" t="s">
        <v>88</v>
      </c>
      <c r="F23" s="16"/>
      <c r="G23" s="18"/>
      <c r="H23" s="19"/>
      <c r="I23" s="19"/>
      <c r="J23" s="19">
        <f>SUM(J26:J26)</f>
        <v>0</v>
      </c>
      <c r="K23" s="20" t="e">
        <f>SUM(K24:K26)</f>
        <v>#VALUE!</v>
      </c>
    </row>
    <row r="24" spans="2:13" ht="20.100000000000001" customHeight="1">
      <c r="B24" s="22" t="s">
        <v>54</v>
      </c>
      <c r="C24" s="22" t="s">
        <v>140</v>
      </c>
      <c r="D24" s="22" t="s">
        <v>3</v>
      </c>
      <c r="E24" s="23" t="s">
        <v>141</v>
      </c>
      <c r="F24" s="22" t="s">
        <v>1</v>
      </c>
      <c r="G24" s="24">
        <v>0</v>
      </c>
      <c r="H24" s="25">
        <v>112.35</v>
      </c>
      <c r="I24" s="25">
        <f>H24*K3</f>
        <v>147.45937499999999</v>
      </c>
      <c r="J24" s="25">
        <f t="shared" ref="J24:J25" si="6">G24*I24</f>
        <v>0</v>
      </c>
      <c r="K24" s="26" t="e">
        <f>J24/K193</f>
        <v>#VALUE!</v>
      </c>
    </row>
    <row r="25" spans="2:13" ht="20.100000000000001" customHeight="1">
      <c r="B25" s="22" t="s">
        <v>426</v>
      </c>
      <c r="C25" s="22" t="s">
        <v>143</v>
      </c>
      <c r="D25" s="22" t="s">
        <v>3</v>
      </c>
      <c r="E25" s="23" t="s">
        <v>142</v>
      </c>
      <c r="F25" s="22" t="s">
        <v>7</v>
      </c>
      <c r="G25" s="24">
        <v>0</v>
      </c>
      <c r="H25" s="25">
        <v>2957.54</v>
      </c>
      <c r="I25" s="25">
        <f>H25*K3</f>
        <v>3881.7712499999998</v>
      </c>
      <c r="J25" s="25">
        <f t="shared" si="6"/>
        <v>0</v>
      </c>
      <c r="K25" s="26" t="e">
        <f>J25/K193</f>
        <v>#VALUE!</v>
      </c>
    </row>
    <row r="26" spans="2:13" ht="20.100000000000001" customHeight="1">
      <c r="B26" s="22" t="s">
        <v>427</v>
      </c>
      <c r="C26" s="22" t="s">
        <v>33</v>
      </c>
      <c r="D26" s="22" t="s">
        <v>3</v>
      </c>
      <c r="E26" s="23" t="s">
        <v>144</v>
      </c>
      <c r="F26" s="22" t="s">
        <v>1</v>
      </c>
      <c r="G26" s="24">
        <v>0</v>
      </c>
      <c r="H26" s="25">
        <v>12.39</v>
      </c>
      <c r="I26" s="25">
        <f>H26*K3</f>
        <v>16.261875</v>
      </c>
      <c r="J26" s="25">
        <f>G26*I26</f>
        <v>0</v>
      </c>
      <c r="K26" s="26" t="e">
        <f>J26/K193</f>
        <v>#VALUE!</v>
      </c>
    </row>
    <row r="27" spans="2:13" s="15" customFormat="1" ht="20.100000000000001" customHeight="1">
      <c r="B27" s="16">
        <v>4</v>
      </c>
      <c r="C27" s="46"/>
      <c r="D27" s="47"/>
      <c r="E27" s="17" t="s">
        <v>47</v>
      </c>
      <c r="F27" s="16"/>
      <c r="G27" s="18"/>
      <c r="H27" s="19"/>
      <c r="I27" s="19"/>
      <c r="J27" s="19">
        <f>SUM(J28,J31,J34)</f>
        <v>0</v>
      </c>
      <c r="K27" s="20" t="e">
        <f>SUM(K28,K31,K34)</f>
        <v>#VALUE!</v>
      </c>
      <c r="M27" s="21"/>
    </row>
    <row r="28" spans="2:13" s="15" customFormat="1" ht="20.100000000000001" customHeight="1">
      <c r="B28" s="16" t="s">
        <v>55</v>
      </c>
      <c r="C28" s="46"/>
      <c r="D28" s="47"/>
      <c r="E28" s="17" t="s">
        <v>146</v>
      </c>
      <c r="F28" s="16"/>
      <c r="G28" s="18"/>
      <c r="H28" s="19"/>
      <c r="I28" s="19"/>
      <c r="J28" s="19">
        <f>SUM(J29:J30)</f>
        <v>0</v>
      </c>
      <c r="K28" s="20" t="e">
        <f>SUM(K29:K30)</f>
        <v>#VALUE!</v>
      </c>
      <c r="M28" s="21"/>
    </row>
    <row r="29" spans="2:13" ht="20.100000000000001" customHeight="1">
      <c r="B29" s="22" t="s">
        <v>56</v>
      </c>
      <c r="C29" s="22" t="s">
        <v>145</v>
      </c>
      <c r="D29" s="22" t="s">
        <v>3</v>
      </c>
      <c r="E29" s="23" t="s">
        <v>141</v>
      </c>
      <c r="F29" s="22" t="s">
        <v>1</v>
      </c>
      <c r="G29" s="24">
        <v>18.55</v>
      </c>
      <c r="H29" s="25"/>
      <c r="I29" s="25">
        <f>H29*K3</f>
        <v>0</v>
      </c>
      <c r="J29" s="25">
        <f t="shared" ref="J29:J30" si="7">G29*I29</f>
        <v>0</v>
      </c>
      <c r="K29" s="26" t="e">
        <f>J29/K193</f>
        <v>#VALUE!</v>
      </c>
    </row>
    <row r="30" spans="2:13" ht="20.100000000000001" customHeight="1">
      <c r="B30" s="22" t="s">
        <v>57</v>
      </c>
      <c r="C30" s="22" t="s">
        <v>143</v>
      </c>
      <c r="D30" s="22" t="s">
        <v>3</v>
      </c>
      <c r="E30" s="23" t="s">
        <v>142</v>
      </c>
      <c r="F30" s="22" t="s">
        <v>7</v>
      </c>
      <c r="G30" s="24">
        <v>1.8</v>
      </c>
      <c r="H30" s="25"/>
      <c r="I30" s="25">
        <f>H30*K3</f>
        <v>0</v>
      </c>
      <c r="J30" s="25">
        <f t="shared" si="7"/>
        <v>0</v>
      </c>
      <c r="K30" s="26" t="e">
        <f>J30/K193</f>
        <v>#VALUE!</v>
      </c>
    </row>
    <row r="31" spans="2:13" s="15" customFormat="1" ht="20.100000000000001" customHeight="1">
      <c r="B31" s="16" t="s">
        <v>428</v>
      </c>
      <c r="C31" s="46"/>
      <c r="D31" s="47"/>
      <c r="E31" s="17" t="s">
        <v>147</v>
      </c>
      <c r="F31" s="16"/>
      <c r="G31" s="18"/>
      <c r="H31" s="19"/>
      <c r="I31" s="19"/>
      <c r="J31" s="19">
        <f>SUM(J32:J33)</f>
        <v>0</v>
      </c>
      <c r="K31" s="20" t="e">
        <f>SUM(K32:K33)</f>
        <v>#VALUE!</v>
      </c>
      <c r="M31" s="21"/>
    </row>
    <row r="32" spans="2:13" ht="20.100000000000001" customHeight="1">
      <c r="B32" s="22" t="s">
        <v>430</v>
      </c>
      <c r="C32" s="22" t="s">
        <v>148</v>
      </c>
      <c r="D32" s="22" t="s">
        <v>3</v>
      </c>
      <c r="E32" s="23" t="s">
        <v>141</v>
      </c>
      <c r="F32" s="22" t="s">
        <v>1</v>
      </c>
      <c r="G32" s="24">
        <v>11</v>
      </c>
      <c r="H32" s="25"/>
      <c r="I32" s="25">
        <f>H32*K3</f>
        <v>0</v>
      </c>
      <c r="J32" s="25">
        <f t="shared" ref="J32:J33" si="8">G32*I32</f>
        <v>0</v>
      </c>
      <c r="K32" s="26" t="e">
        <f>J32/K193</f>
        <v>#VALUE!</v>
      </c>
    </row>
    <row r="33" spans="2:13" ht="20.100000000000001" customHeight="1">
      <c r="B33" s="22" t="s">
        <v>431</v>
      </c>
      <c r="C33" s="22" t="s">
        <v>143</v>
      </c>
      <c r="D33" s="22" t="s">
        <v>3</v>
      </c>
      <c r="E33" s="23" t="s">
        <v>142</v>
      </c>
      <c r="F33" s="22" t="s">
        <v>7</v>
      </c>
      <c r="G33" s="24">
        <v>0.75</v>
      </c>
      <c r="H33" s="25"/>
      <c r="I33" s="25">
        <f>H33*K3</f>
        <v>0</v>
      </c>
      <c r="J33" s="25">
        <f t="shared" si="8"/>
        <v>0</v>
      </c>
      <c r="K33" s="26" t="e">
        <f>J33/K193</f>
        <v>#VALUE!</v>
      </c>
    </row>
    <row r="34" spans="2:13" s="15" customFormat="1" ht="20.100000000000001" customHeight="1">
      <c r="B34" s="16" t="s">
        <v>429</v>
      </c>
      <c r="C34" s="46"/>
      <c r="D34" s="47"/>
      <c r="E34" s="17" t="s">
        <v>147</v>
      </c>
      <c r="F34" s="16"/>
      <c r="G34" s="18"/>
      <c r="H34" s="19"/>
      <c r="I34" s="19"/>
      <c r="J34" s="19">
        <f>SUM(J35:J35)</f>
        <v>0</v>
      </c>
      <c r="K34" s="20" t="e">
        <f>SUM(K35:K35)</f>
        <v>#VALUE!</v>
      </c>
      <c r="M34" s="21"/>
    </row>
    <row r="35" spans="2:13" ht="20.100000000000001" customHeight="1">
      <c r="B35" s="22" t="s">
        <v>432</v>
      </c>
      <c r="C35" s="22" t="s">
        <v>89</v>
      </c>
      <c r="D35" s="22" t="s">
        <v>3</v>
      </c>
      <c r="E35" s="23" t="s">
        <v>149</v>
      </c>
      <c r="F35" s="22" t="s">
        <v>1</v>
      </c>
      <c r="G35" s="24">
        <v>0</v>
      </c>
      <c r="H35" s="25">
        <v>111.24</v>
      </c>
      <c r="I35" s="25">
        <f>H35*K3</f>
        <v>146.0025</v>
      </c>
      <c r="J35" s="25">
        <f t="shared" ref="J35" si="9">G35*I35</f>
        <v>0</v>
      </c>
      <c r="K35" s="26" t="e">
        <f>J35/K193</f>
        <v>#VALUE!</v>
      </c>
    </row>
    <row r="36" spans="2:13" s="15" customFormat="1" ht="20.100000000000001" customHeight="1">
      <c r="B36" s="16">
        <v>5</v>
      </c>
      <c r="C36" s="46"/>
      <c r="D36" s="47"/>
      <c r="E36" s="17" t="s">
        <v>150</v>
      </c>
      <c r="F36" s="16"/>
      <c r="G36" s="18"/>
      <c r="H36" s="19"/>
      <c r="I36" s="19"/>
      <c r="J36" s="19">
        <f>SUM(J37:J41)</f>
        <v>0</v>
      </c>
      <c r="K36" s="20" t="e">
        <f>SUM(K37:K41)</f>
        <v>#VALUE!</v>
      </c>
      <c r="M36" s="21"/>
    </row>
    <row r="37" spans="2:13" ht="30" customHeight="1">
      <c r="B37" s="22" t="s">
        <v>58</v>
      </c>
      <c r="C37" s="22" t="s">
        <v>151</v>
      </c>
      <c r="D37" s="22" t="s">
        <v>3</v>
      </c>
      <c r="E37" s="23" t="s">
        <v>152</v>
      </c>
      <c r="F37" s="22" t="s">
        <v>1</v>
      </c>
      <c r="G37" s="24">
        <v>0</v>
      </c>
      <c r="H37" s="25">
        <v>84.55</v>
      </c>
      <c r="I37" s="25">
        <f>H37*K3</f>
        <v>110.971875</v>
      </c>
      <c r="J37" s="25">
        <f t="shared" ref="J37:J41" si="10">G37*I37</f>
        <v>0</v>
      </c>
      <c r="K37" s="26" t="e">
        <f>J37/K193</f>
        <v>#VALUE!</v>
      </c>
    </row>
    <row r="38" spans="2:13" ht="30" customHeight="1">
      <c r="B38" s="22" t="s">
        <v>59</v>
      </c>
      <c r="C38" s="22" t="s">
        <v>151</v>
      </c>
      <c r="D38" s="22" t="s">
        <v>3</v>
      </c>
      <c r="E38" s="23" t="s">
        <v>153</v>
      </c>
      <c r="F38" s="22" t="s">
        <v>1</v>
      </c>
      <c r="G38" s="24">
        <v>0</v>
      </c>
      <c r="H38" s="25">
        <v>84.55</v>
      </c>
      <c r="I38" s="25">
        <f>H38*K3</f>
        <v>110.971875</v>
      </c>
      <c r="J38" s="25">
        <f t="shared" si="10"/>
        <v>0</v>
      </c>
      <c r="K38" s="26" t="e">
        <f>J38/K193</f>
        <v>#VALUE!</v>
      </c>
      <c r="L38" s="27"/>
    </row>
    <row r="39" spans="2:13" s="15" customFormat="1" ht="30" customHeight="1">
      <c r="B39" s="22" t="s">
        <v>60</v>
      </c>
      <c r="C39" s="22" t="s">
        <v>151</v>
      </c>
      <c r="D39" s="22" t="s">
        <v>3</v>
      </c>
      <c r="E39" s="23" t="s">
        <v>154</v>
      </c>
      <c r="F39" s="22" t="s">
        <v>1</v>
      </c>
      <c r="G39" s="24">
        <v>0</v>
      </c>
      <c r="H39" s="25">
        <v>84.55</v>
      </c>
      <c r="I39" s="25">
        <f>H39*K3</f>
        <v>110.971875</v>
      </c>
      <c r="J39" s="25">
        <f t="shared" si="10"/>
        <v>0</v>
      </c>
      <c r="K39" s="26" t="e">
        <f>J39/K193</f>
        <v>#VALUE!</v>
      </c>
      <c r="L39" s="28"/>
      <c r="M39" s="21"/>
    </row>
    <row r="40" spans="2:13" ht="20.100000000000001" customHeight="1">
      <c r="B40" s="22" t="s">
        <v>61</v>
      </c>
      <c r="C40" s="22" t="s">
        <v>155</v>
      </c>
      <c r="D40" s="22" t="s">
        <v>25</v>
      </c>
      <c r="E40" s="23" t="s">
        <v>156</v>
      </c>
      <c r="F40" s="22" t="s">
        <v>1</v>
      </c>
      <c r="G40" s="24">
        <v>6</v>
      </c>
      <c r="H40" s="25"/>
      <c r="I40" s="25">
        <f>H40*K3</f>
        <v>0</v>
      </c>
      <c r="J40" s="25">
        <f t="shared" si="10"/>
        <v>0</v>
      </c>
      <c r="K40" s="26" t="e">
        <f>J40/K193</f>
        <v>#VALUE!</v>
      </c>
    </row>
    <row r="41" spans="2:13" ht="20.100000000000001" customHeight="1">
      <c r="B41" s="22" t="s">
        <v>113</v>
      </c>
      <c r="C41" s="22" t="s">
        <v>155</v>
      </c>
      <c r="D41" s="22" t="s">
        <v>25</v>
      </c>
      <c r="E41" s="23" t="s">
        <v>157</v>
      </c>
      <c r="F41" s="22" t="s">
        <v>1</v>
      </c>
      <c r="G41" s="24">
        <v>148.1</v>
      </c>
      <c r="H41" s="25"/>
      <c r="I41" s="25">
        <f>H41*K3</f>
        <v>0</v>
      </c>
      <c r="J41" s="25">
        <f t="shared" si="10"/>
        <v>0</v>
      </c>
      <c r="K41" s="26" t="e">
        <f>J41/K193</f>
        <v>#VALUE!</v>
      </c>
      <c r="L41" s="27"/>
    </row>
    <row r="42" spans="2:13" ht="20.100000000000001" customHeight="1">
      <c r="B42" s="16">
        <v>6</v>
      </c>
      <c r="C42" s="46"/>
      <c r="D42" s="47"/>
      <c r="E42" s="17" t="s">
        <v>39</v>
      </c>
      <c r="F42" s="16"/>
      <c r="G42" s="18"/>
      <c r="H42" s="19"/>
      <c r="I42" s="19"/>
      <c r="J42" s="19">
        <f>SUM(J43:J44)</f>
        <v>0</v>
      </c>
      <c r="K42" s="20" t="e">
        <f>SUM(K43:K44)</f>
        <v>#VALUE!</v>
      </c>
      <c r="L42" s="27"/>
    </row>
    <row r="43" spans="2:13" s="15" customFormat="1" ht="20.100000000000001" customHeight="1">
      <c r="B43" s="22" t="s">
        <v>62</v>
      </c>
      <c r="C43" s="22" t="s">
        <v>158</v>
      </c>
      <c r="D43" s="22" t="s">
        <v>3</v>
      </c>
      <c r="E43" s="23" t="s">
        <v>159</v>
      </c>
      <c r="F43" s="22" t="s">
        <v>1</v>
      </c>
      <c r="G43" s="24">
        <v>1114</v>
      </c>
      <c r="H43" s="25"/>
      <c r="I43" s="25">
        <f>H43*K3</f>
        <v>0</v>
      </c>
      <c r="J43" s="25">
        <f t="shared" ref="J43:J44" si="11">G43*I43</f>
        <v>0</v>
      </c>
      <c r="K43" s="26" t="e">
        <f>J43/K193</f>
        <v>#VALUE!</v>
      </c>
      <c r="M43" s="21"/>
    </row>
    <row r="44" spans="2:13" ht="20.100000000000001" customHeight="1">
      <c r="B44" s="22" t="s">
        <v>63</v>
      </c>
      <c r="C44" s="22" t="s">
        <v>160</v>
      </c>
      <c r="D44" s="22" t="s">
        <v>3</v>
      </c>
      <c r="E44" s="23" t="s">
        <v>161</v>
      </c>
      <c r="F44" s="22" t="s">
        <v>1</v>
      </c>
      <c r="G44" s="24">
        <v>1114</v>
      </c>
      <c r="H44" s="25"/>
      <c r="I44" s="25">
        <f>H44*K3</f>
        <v>0</v>
      </c>
      <c r="J44" s="25">
        <f t="shared" si="11"/>
        <v>0</v>
      </c>
      <c r="K44" s="26" t="e">
        <f>J44/K193</f>
        <v>#VALUE!</v>
      </c>
    </row>
    <row r="45" spans="2:13" ht="20.100000000000001" customHeight="1">
      <c r="B45" s="16">
        <v>7</v>
      </c>
      <c r="C45" s="46"/>
      <c r="D45" s="47"/>
      <c r="E45" s="17" t="s">
        <v>38</v>
      </c>
      <c r="F45" s="16"/>
      <c r="G45" s="18"/>
      <c r="H45" s="19"/>
      <c r="I45" s="19"/>
      <c r="J45" s="19">
        <f>SUM(J46:J49)</f>
        <v>0</v>
      </c>
      <c r="K45" s="20" t="e">
        <f>SUM(K46:K49)</f>
        <v>#VALUE!</v>
      </c>
    </row>
    <row r="46" spans="2:13" s="15" customFormat="1" ht="30" customHeight="1">
      <c r="B46" s="22" t="s">
        <v>41</v>
      </c>
      <c r="C46" s="22" t="s">
        <v>162</v>
      </c>
      <c r="D46" s="22" t="s">
        <v>3</v>
      </c>
      <c r="E46" s="23" t="s">
        <v>163</v>
      </c>
      <c r="F46" s="22" t="s">
        <v>28</v>
      </c>
      <c r="G46" s="24">
        <v>2</v>
      </c>
      <c r="H46" s="25"/>
      <c r="I46" s="25">
        <f>H46*K3</f>
        <v>0</v>
      </c>
      <c r="J46" s="25">
        <f t="shared" ref="J46:J49" si="12">G46*I46</f>
        <v>0</v>
      </c>
      <c r="K46" s="26" t="e">
        <f>J46/K193</f>
        <v>#VALUE!</v>
      </c>
      <c r="M46" s="21"/>
    </row>
    <row r="47" spans="2:13" ht="20.100000000000001" customHeight="1">
      <c r="B47" s="22" t="s">
        <v>42</v>
      </c>
      <c r="C47" s="22" t="s">
        <v>103</v>
      </c>
      <c r="D47" s="22" t="s">
        <v>3</v>
      </c>
      <c r="E47" s="23" t="s">
        <v>164</v>
      </c>
      <c r="F47" s="22" t="s">
        <v>28</v>
      </c>
      <c r="G47" s="24">
        <v>1</v>
      </c>
      <c r="H47" s="25"/>
      <c r="I47" s="25">
        <f>H47*K3</f>
        <v>0</v>
      </c>
      <c r="J47" s="25">
        <f t="shared" si="12"/>
        <v>0</v>
      </c>
      <c r="K47" s="26" t="e">
        <f>J47/K193</f>
        <v>#VALUE!</v>
      </c>
    </row>
    <row r="48" spans="2:13" ht="20.100000000000001" customHeight="1">
      <c r="B48" s="22" t="s">
        <v>43</v>
      </c>
      <c r="C48" s="22" t="s">
        <v>165</v>
      </c>
      <c r="D48" s="22" t="s">
        <v>3</v>
      </c>
      <c r="E48" s="23" t="s">
        <v>166</v>
      </c>
      <c r="F48" s="22" t="s">
        <v>28</v>
      </c>
      <c r="G48" s="24">
        <v>4</v>
      </c>
      <c r="H48" s="25"/>
      <c r="I48" s="25">
        <f>H48*K3</f>
        <v>0</v>
      </c>
      <c r="J48" s="25">
        <f t="shared" ref="J48" si="13">G48*I48</f>
        <v>0</v>
      </c>
      <c r="K48" s="26" t="e">
        <f>J48/K193</f>
        <v>#VALUE!</v>
      </c>
    </row>
    <row r="49" spans="2:13" ht="20.100000000000001" customHeight="1">
      <c r="B49" s="22" t="s">
        <v>44</v>
      </c>
      <c r="C49" s="22" t="s">
        <v>167</v>
      </c>
      <c r="D49" s="22" t="s">
        <v>3</v>
      </c>
      <c r="E49" s="23" t="s">
        <v>168</v>
      </c>
      <c r="F49" s="22" t="s">
        <v>28</v>
      </c>
      <c r="G49" s="24">
        <v>2</v>
      </c>
      <c r="H49" s="25"/>
      <c r="I49" s="25">
        <f>H49*K3</f>
        <v>0</v>
      </c>
      <c r="J49" s="25">
        <f t="shared" si="12"/>
        <v>0</v>
      </c>
      <c r="K49" s="26" t="e">
        <f>J49/K193</f>
        <v>#VALUE!</v>
      </c>
    </row>
    <row r="50" spans="2:13" ht="20.100000000000001" customHeight="1">
      <c r="B50" s="16">
        <v>8</v>
      </c>
      <c r="C50" s="46"/>
      <c r="D50" s="47"/>
      <c r="E50" s="17" t="s">
        <v>169</v>
      </c>
      <c r="F50" s="16"/>
      <c r="G50" s="18"/>
      <c r="H50" s="19"/>
      <c r="I50" s="19"/>
      <c r="J50" s="19">
        <f>SUM(J51:J55)</f>
        <v>0</v>
      </c>
      <c r="K50" s="20" t="e">
        <f>SUM(K51:K55)</f>
        <v>#VALUE!</v>
      </c>
    </row>
    <row r="51" spans="2:13" ht="20.100000000000001" customHeight="1">
      <c r="B51" s="22" t="s">
        <v>64</v>
      </c>
      <c r="C51" s="22" t="s">
        <v>104</v>
      </c>
      <c r="D51" s="22" t="s">
        <v>3</v>
      </c>
      <c r="E51" s="23" t="s">
        <v>170</v>
      </c>
      <c r="F51" s="22" t="s">
        <v>1</v>
      </c>
      <c r="G51" s="24">
        <v>192.02</v>
      </c>
      <c r="H51" s="25"/>
      <c r="I51" s="25">
        <f>H51*K3</f>
        <v>0</v>
      </c>
      <c r="J51" s="25">
        <f t="shared" ref="J51:J55" si="14">G51*I51</f>
        <v>0</v>
      </c>
      <c r="K51" s="26" t="e">
        <f>J51/K193</f>
        <v>#VALUE!</v>
      </c>
    </row>
    <row r="52" spans="2:13" ht="20.100000000000001" customHeight="1">
      <c r="B52" s="22" t="s">
        <v>65</v>
      </c>
      <c r="C52" s="22" t="s">
        <v>171</v>
      </c>
      <c r="D52" s="22" t="s">
        <v>3</v>
      </c>
      <c r="E52" s="23" t="s">
        <v>172</v>
      </c>
      <c r="F52" s="22" t="s">
        <v>1</v>
      </c>
      <c r="G52" s="24">
        <v>81.819999999999993</v>
      </c>
      <c r="H52" s="25"/>
      <c r="I52" s="25">
        <f>H52*K3</f>
        <v>0</v>
      </c>
      <c r="J52" s="25">
        <f t="shared" si="14"/>
        <v>0</v>
      </c>
      <c r="K52" s="26" t="e">
        <f>J52/K193</f>
        <v>#VALUE!</v>
      </c>
    </row>
    <row r="53" spans="2:13" ht="20.100000000000001" customHeight="1">
      <c r="B53" s="22" t="s">
        <v>66</v>
      </c>
      <c r="C53" s="22" t="s">
        <v>173</v>
      </c>
      <c r="D53" s="22" t="s">
        <v>3</v>
      </c>
      <c r="E53" s="23" t="s">
        <v>174</v>
      </c>
      <c r="F53" s="22" t="s">
        <v>1</v>
      </c>
      <c r="G53" s="24">
        <v>110.2</v>
      </c>
      <c r="H53" s="25"/>
      <c r="I53" s="25">
        <f>H53*K3</f>
        <v>0</v>
      </c>
      <c r="J53" s="25">
        <f t="shared" ref="J53:J54" si="15">G53*I53</f>
        <v>0</v>
      </c>
      <c r="K53" s="26" t="e">
        <f>J53/K193</f>
        <v>#VALUE!</v>
      </c>
    </row>
    <row r="54" spans="2:13" ht="20.100000000000001" customHeight="1">
      <c r="B54" s="22" t="s">
        <v>433</v>
      </c>
      <c r="C54" s="22" t="s">
        <v>175</v>
      </c>
      <c r="D54" s="22" t="s">
        <v>3</v>
      </c>
      <c r="E54" s="23" t="s">
        <v>176</v>
      </c>
      <c r="F54" s="22" t="s">
        <v>1</v>
      </c>
      <c r="G54" s="24">
        <v>65.599999999999994</v>
      </c>
      <c r="H54" s="25"/>
      <c r="I54" s="25">
        <f>H54*K3</f>
        <v>0</v>
      </c>
      <c r="J54" s="25">
        <f t="shared" si="15"/>
        <v>0</v>
      </c>
      <c r="K54" s="26" t="e">
        <f>J54/K193</f>
        <v>#VALUE!</v>
      </c>
    </row>
    <row r="55" spans="2:13" ht="20.100000000000001" customHeight="1">
      <c r="B55" s="22" t="s">
        <v>434</v>
      </c>
      <c r="C55" s="22" t="s">
        <v>177</v>
      </c>
      <c r="D55" s="22" t="s">
        <v>25</v>
      </c>
      <c r="E55" s="23" t="s">
        <v>178</v>
      </c>
      <c r="F55" s="22" t="s">
        <v>1</v>
      </c>
      <c r="G55" s="24">
        <v>0</v>
      </c>
      <c r="H55" s="25">
        <v>124.58</v>
      </c>
      <c r="I55" s="25">
        <f>H55*K3</f>
        <v>163.51124999999999</v>
      </c>
      <c r="J55" s="25">
        <f t="shared" si="14"/>
        <v>0</v>
      </c>
      <c r="K55" s="26" t="e">
        <f>J55/K193</f>
        <v>#VALUE!</v>
      </c>
    </row>
    <row r="56" spans="2:13" ht="20.100000000000001" customHeight="1">
      <c r="B56" s="16">
        <v>9</v>
      </c>
      <c r="C56" s="46"/>
      <c r="D56" s="47"/>
      <c r="E56" s="17" t="s">
        <v>179</v>
      </c>
      <c r="F56" s="16"/>
      <c r="G56" s="18"/>
      <c r="H56" s="19"/>
      <c r="I56" s="19"/>
      <c r="J56" s="19">
        <f>SUM(J57:J61)</f>
        <v>0</v>
      </c>
      <c r="K56" s="20" t="e">
        <f>SUM(K57:K61)</f>
        <v>#VALUE!</v>
      </c>
    </row>
    <row r="57" spans="2:13" ht="20.100000000000001" customHeight="1">
      <c r="B57" s="22" t="s">
        <v>67</v>
      </c>
      <c r="C57" s="22" t="s">
        <v>180</v>
      </c>
      <c r="D57" s="22" t="s">
        <v>27</v>
      </c>
      <c r="E57" s="23" t="s">
        <v>181</v>
      </c>
      <c r="F57" s="22" t="s">
        <v>1</v>
      </c>
      <c r="G57" s="24">
        <v>633.20000000000005</v>
      </c>
      <c r="H57" s="25"/>
      <c r="I57" s="25">
        <f>H57*K3</f>
        <v>0</v>
      </c>
      <c r="J57" s="25">
        <f t="shared" ref="J57:J60" si="16">G57*I57</f>
        <v>0</v>
      </c>
      <c r="K57" s="26" t="e">
        <f>J57/K193</f>
        <v>#VALUE!</v>
      </c>
    </row>
    <row r="58" spans="2:13" ht="20.100000000000001" customHeight="1">
      <c r="B58" s="22" t="s">
        <v>68</v>
      </c>
      <c r="C58" s="22" t="s">
        <v>182</v>
      </c>
      <c r="D58" s="22" t="s">
        <v>3</v>
      </c>
      <c r="E58" s="23" t="s">
        <v>183</v>
      </c>
      <c r="F58" s="22" t="s">
        <v>1</v>
      </c>
      <c r="G58" s="24">
        <v>633.20000000000005</v>
      </c>
      <c r="H58" s="25"/>
      <c r="I58" s="25">
        <f>H58*K3</f>
        <v>0</v>
      </c>
      <c r="J58" s="25">
        <f t="shared" si="16"/>
        <v>0</v>
      </c>
      <c r="K58" s="26" t="e">
        <f>J58/K193</f>
        <v>#VALUE!</v>
      </c>
    </row>
    <row r="59" spans="2:13" ht="20.100000000000001" customHeight="1">
      <c r="B59" s="22" t="s">
        <v>435</v>
      </c>
      <c r="C59" s="22" t="s">
        <v>184</v>
      </c>
      <c r="D59" s="22" t="s">
        <v>3</v>
      </c>
      <c r="E59" s="23" t="s">
        <v>185</v>
      </c>
      <c r="F59" s="22" t="s">
        <v>1</v>
      </c>
      <c r="G59" s="24">
        <v>195.4</v>
      </c>
      <c r="H59" s="25"/>
      <c r="I59" s="25">
        <f>H59*K3</f>
        <v>0</v>
      </c>
      <c r="J59" s="25">
        <f t="shared" si="16"/>
        <v>0</v>
      </c>
      <c r="K59" s="26" t="e">
        <f>J59/K193</f>
        <v>#VALUE!</v>
      </c>
    </row>
    <row r="60" spans="2:13" ht="30" customHeight="1">
      <c r="B60" s="22" t="s">
        <v>436</v>
      </c>
      <c r="C60" s="22" t="s">
        <v>186</v>
      </c>
      <c r="D60" s="22" t="s">
        <v>25</v>
      </c>
      <c r="E60" s="23" t="s">
        <v>187</v>
      </c>
      <c r="F60" s="22" t="s">
        <v>29</v>
      </c>
      <c r="G60" s="24">
        <v>627.04999999999995</v>
      </c>
      <c r="H60" s="25"/>
      <c r="I60" s="25">
        <f>H60*K3</f>
        <v>0</v>
      </c>
      <c r="J60" s="25">
        <f t="shared" si="16"/>
        <v>0</v>
      </c>
      <c r="K60" s="26" t="e">
        <f>J60/K193</f>
        <v>#VALUE!</v>
      </c>
    </row>
    <row r="61" spans="2:13" ht="20.100000000000001" customHeight="1">
      <c r="B61" s="22" t="s">
        <v>437</v>
      </c>
      <c r="C61" s="22" t="s">
        <v>188</v>
      </c>
      <c r="D61" s="22" t="s">
        <v>3</v>
      </c>
      <c r="E61" s="23" t="s">
        <v>189</v>
      </c>
      <c r="F61" s="22" t="s">
        <v>1</v>
      </c>
      <c r="G61" s="24">
        <v>62.5</v>
      </c>
      <c r="H61" s="25"/>
      <c r="I61" s="25">
        <f>H61*K3</f>
        <v>0</v>
      </c>
      <c r="J61" s="25">
        <f>G61*I61</f>
        <v>0</v>
      </c>
      <c r="K61" s="26" t="e">
        <f>J61/K193</f>
        <v>#VALUE!</v>
      </c>
    </row>
    <row r="62" spans="2:13" s="15" customFormat="1" ht="20.100000000000001" customHeight="1">
      <c r="B62" s="16">
        <v>10</v>
      </c>
      <c r="C62" s="46"/>
      <c r="D62" s="47"/>
      <c r="E62" s="17" t="s">
        <v>205</v>
      </c>
      <c r="F62" s="16"/>
      <c r="G62" s="18"/>
      <c r="H62" s="19"/>
      <c r="I62" s="19"/>
      <c r="J62" s="19">
        <f>SUM(J63:J70)</f>
        <v>0</v>
      </c>
      <c r="K62" s="20" t="e">
        <f>SUM(K63:K70)</f>
        <v>#VALUE!</v>
      </c>
      <c r="M62" s="21"/>
    </row>
    <row r="63" spans="2:13" s="15" customFormat="1" ht="20.100000000000001" customHeight="1">
      <c r="B63" s="22" t="s">
        <v>69</v>
      </c>
      <c r="C63" s="22" t="s">
        <v>190</v>
      </c>
      <c r="D63" s="22" t="s">
        <v>3</v>
      </c>
      <c r="E63" s="23" t="s">
        <v>191</v>
      </c>
      <c r="F63" s="22" t="s">
        <v>1</v>
      </c>
      <c r="G63" s="24">
        <v>847.2</v>
      </c>
      <c r="H63" s="25"/>
      <c r="I63" s="25">
        <f>H63*K3</f>
        <v>0</v>
      </c>
      <c r="J63" s="25">
        <f t="shared" ref="J63:J70" si="17">G63*I63</f>
        <v>0</v>
      </c>
      <c r="K63" s="26" t="e">
        <f>J63/K193</f>
        <v>#VALUE!</v>
      </c>
      <c r="M63" s="21"/>
    </row>
    <row r="64" spans="2:13" s="15" customFormat="1" ht="20.100000000000001" customHeight="1">
      <c r="B64" s="22" t="s">
        <v>70</v>
      </c>
      <c r="C64" s="22" t="s">
        <v>192</v>
      </c>
      <c r="D64" s="22" t="s">
        <v>3</v>
      </c>
      <c r="E64" s="23" t="s">
        <v>193</v>
      </c>
      <c r="F64" s="22" t="s">
        <v>29</v>
      </c>
      <c r="G64" s="24">
        <v>360</v>
      </c>
      <c r="H64" s="25"/>
      <c r="I64" s="25">
        <f>H64*K3</f>
        <v>0</v>
      </c>
      <c r="J64" s="25">
        <f t="shared" ref="J64" si="18">G64*I64</f>
        <v>0</v>
      </c>
      <c r="K64" s="26" t="e">
        <f>J64/K193</f>
        <v>#VALUE!</v>
      </c>
      <c r="M64" s="21"/>
    </row>
    <row r="65" spans="2:13" s="15" customFormat="1" ht="20.100000000000001" customHeight="1">
      <c r="B65" s="22" t="s">
        <v>438</v>
      </c>
      <c r="C65" s="22" t="s">
        <v>194</v>
      </c>
      <c r="D65" s="22" t="s">
        <v>25</v>
      </c>
      <c r="E65" s="23" t="s">
        <v>195</v>
      </c>
      <c r="F65" s="22" t="s">
        <v>1</v>
      </c>
      <c r="G65" s="24">
        <v>88.6</v>
      </c>
      <c r="H65" s="25"/>
      <c r="I65" s="25">
        <f>H65*K3</f>
        <v>0</v>
      </c>
      <c r="J65" s="25">
        <f t="shared" ref="J65:J69" si="19">G65*I65</f>
        <v>0</v>
      </c>
      <c r="K65" s="26" t="e">
        <f>J65/K193</f>
        <v>#VALUE!</v>
      </c>
      <c r="M65" s="21"/>
    </row>
    <row r="66" spans="2:13" s="15" customFormat="1" ht="20.100000000000001" customHeight="1">
      <c r="B66" s="22" t="s">
        <v>439</v>
      </c>
      <c r="C66" s="22" t="s">
        <v>196</v>
      </c>
      <c r="D66" s="22" t="s">
        <v>25</v>
      </c>
      <c r="E66" s="23" t="s">
        <v>197</v>
      </c>
      <c r="F66" s="22" t="s">
        <v>1</v>
      </c>
      <c r="G66" s="24">
        <v>1114</v>
      </c>
      <c r="H66" s="25"/>
      <c r="I66" s="25">
        <f>H66*K3</f>
        <v>0</v>
      </c>
      <c r="J66" s="25">
        <f t="shared" si="19"/>
        <v>0</v>
      </c>
      <c r="K66" s="26" t="e">
        <f>J66/K193</f>
        <v>#VALUE!</v>
      </c>
      <c r="M66" s="21"/>
    </row>
    <row r="67" spans="2:13" s="15" customFormat="1" ht="20.100000000000001" customHeight="1">
      <c r="B67" s="22" t="s">
        <v>440</v>
      </c>
      <c r="C67" s="22" t="s">
        <v>198</v>
      </c>
      <c r="D67" s="22" t="s">
        <v>3</v>
      </c>
      <c r="E67" s="23" t="s">
        <v>199</v>
      </c>
      <c r="F67" s="22" t="s">
        <v>1</v>
      </c>
      <c r="G67" s="24">
        <v>1114</v>
      </c>
      <c r="H67" s="25"/>
      <c r="I67" s="25">
        <f>H67*K3</f>
        <v>0</v>
      </c>
      <c r="J67" s="25">
        <f t="shared" si="19"/>
        <v>0</v>
      </c>
      <c r="K67" s="26" t="e">
        <f>J67/K193</f>
        <v>#VALUE!</v>
      </c>
      <c r="M67" s="21"/>
    </row>
    <row r="68" spans="2:13" s="15" customFormat="1" ht="20.100000000000001" customHeight="1">
      <c r="B68" s="22" t="s">
        <v>441</v>
      </c>
      <c r="C68" s="22" t="s">
        <v>9</v>
      </c>
      <c r="D68" s="22" t="s">
        <v>3</v>
      </c>
      <c r="E68" s="23" t="s">
        <v>200</v>
      </c>
      <c r="F68" s="22" t="s">
        <v>1</v>
      </c>
      <c r="G68" s="24">
        <v>847.2</v>
      </c>
      <c r="H68" s="25"/>
      <c r="I68" s="25">
        <f>H68*K3</f>
        <v>0</v>
      </c>
      <c r="J68" s="25">
        <f t="shared" si="19"/>
        <v>0</v>
      </c>
      <c r="K68" s="26" t="e">
        <f>J68/K193</f>
        <v>#VALUE!</v>
      </c>
      <c r="M68" s="21"/>
    </row>
    <row r="69" spans="2:13" s="15" customFormat="1" ht="20.100000000000001" customHeight="1">
      <c r="B69" s="22" t="s">
        <v>442</v>
      </c>
      <c r="C69" s="22" t="s">
        <v>201</v>
      </c>
      <c r="D69" s="22" t="s">
        <v>3</v>
      </c>
      <c r="E69" s="23" t="s">
        <v>202</v>
      </c>
      <c r="F69" s="22" t="s">
        <v>1</v>
      </c>
      <c r="G69" s="24">
        <v>480</v>
      </c>
      <c r="H69" s="25"/>
      <c r="I69" s="25">
        <f>H69*K3</f>
        <v>0</v>
      </c>
      <c r="J69" s="25">
        <f t="shared" si="19"/>
        <v>0</v>
      </c>
      <c r="K69" s="26" t="e">
        <f>J69/K193</f>
        <v>#VALUE!</v>
      </c>
      <c r="M69" s="21"/>
    </row>
    <row r="70" spans="2:13" ht="20.100000000000001" customHeight="1">
      <c r="B70" s="22" t="s">
        <v>443</v>
      </c>
      <c r="C70" s="22" t="s">
        <v>203</v>
      </c>
      <c r="D70" s="22" t="s">
        <v>3</v>
      </c>
      <c r="E70" s="23" t="s">
        <v>204</v>
      </c>
      <c r="F70" s="22" t="s">
        <v>1</v>
      </c>
      <c r="G70" s="24">
        <v>476</v>
      </c>
      <c r="H70" s="25"/>
      <c r="I70" s="25">
        <f>H70*K3</f>
        <v>0</v>
      </c>
      <c r="J70" s="25">
        <f t="shared" si="17"/>
        <v>0</v>
      </c>
      <c r="K70" s="26" t="e">
        <f>J70/K193</f>
        <v>#VALUE!</v>
      </c>
      <c r="L70" s="27"/>
    </row>
    <row r="71" spans="2:13" ht="20.100000000000001" customHeight="1">
      <c r="B71" s="16">
        <v>11</v>
      </c>
      <c r="C71" s="46"/>
      <c r="D71" s="47"/>
      <c r="E71" s="17" t="s">
        <v>206</v>
      </c>
      <c r="F71" s="16"/>
      <c r="G71" s="18"/>
      <c r="H71" s="19"/>
      <c r="I71" s="19"/>
      <c r="J71" s="19">
        <f>SUM(J72:J112)</f>
        <v>0</v>
      </c>
      <c r="K71" s="20" t="e">
        <f>SUM(K72:K112)</f>
        <v>#VALUE!</v>
      </c>
      <c r="L71" s="27"/>
    </row>
    <row r="72" spans="2:13" ht="20.100000000000001" customHeight="1">
      <c r="B72" s="22" t="s">
        <v>71</v>
      </c>
      <c r="C72" s="22" t="s">
        <v>207</v>
      </c>
      <c r="D72" s="22" t="s">
        <v>3</v>
      </c>
      <c r="E72" s="23" t="s">
        <v>208</v>
      </c>
      <c r="F72" s="22" t="s">
        <v>28</v>
      </c>
      <c r="G72" s="24">
        <v>0</v>
      </c>
      <c r="H72" s="25">
        <v>3.89</v>
      </c>
      <c r="I72" s="25">
        <f>H72*K3</f>
        <v>5.1056249999999999</v>
      </c>
      <c r="J72" s="25">
        <f t="shared" ref="J72" si="20">G72*I72</f>
        <v>0</v>
      </c>
      <c r="K72" s="26" t="e">
        <f>J72/K193</f>
        <v>#VALUE!</v>
      </c>
    </row>
    <row r="73" spans="2:13" ht="20.100000000000001" customHeight="1">
      <c r="B73" s="22" t="s">
        <v>72</v>
      </c>
      <c r="C73" s="22" t="s">
        <v>209</v>
      </c>
      <c r="D73" s="22" t="s">
        <v>3</v>
      </c>
      <c r="E73" s="23" t="s">
        <v>210</v>
      </c>
      <c r="F73" s="22" t="s">
        <v>28</v>
      </c>
      <c r="G73" s="24">
        <v>0</v>
      </c>
      <c r="H73" s="25">
        <v>5.48</v>
      </c>
      <c r="I73" s="25">
        <f>H73*K3</f>
        <v>7.1925000000000008</v>
      </c>
      <c r="J73" s="25">
        <f t="shared" ref="J73" si="21">G73*I73</f>
        <v>0</v>
      </c>
      <c r="K73" s="26" t="e">
        <f>J73/K193</f>
        <v>#VALUE!</v>
      </c>
    </row>
    <row r="74" spans="2:13" ht="20.100000000000001" customHeight="1">
      <c r="B74" s="22" t="s">
        <v>114</v>
      </c>
      <c r="C74" s="22" t="s">
        <v>211</v>
      </c>
      <c r="D74" s="22" t="s">
        <v>3</v>
      </c>
      <c r="E74" s="23" t="s">
        <v>212</v>
      </c>
      <c r="F74" s="22" t="s">
        <v>28</v>
      </c>
      <c r="G74" s="24">
        <v>4</v>
      </c>
      <c r="H74" s="25"/>
      <c r="I74" s="25">
        <f>H74*K3</f>
        <v>0</v>
      </c>
      <c r="J74" s="25">
        <f t="shared" ref="J74:J112" si="22">G74*I74</f>
        <v>0</v>
      </c>
      <c r="K74" s="26" t="e">
        <f>J74/K193</f>
        <v>#VALUE!</v>
      </c>
    </row>
    <row r="75" spans="2:13" ht="20.100000000000001" customHeight="1">
      <c r="B75" s="22" t="s">
        <v>447</v>
      </c>
      <c r="C75" s="22" t="s">
        <v>213</v>
      </c>
      <c r="D75" s="22" t="s">
        <v>3</v>
      </c>
      <c r="E75" s="23" t="s">
        <v>214</v>
      </c>
      <c r="F75" s="22" t="s">
        <v>28</v>
      </c>
      <c r="G75" s="24">
        <v>4</v>
      </c>
      <c r="H75" s="25"/>
      <c r="I75" s="25">
        <f>H75*K3</f>
        <v>0</v>
      </c>
      <c r="J75" s="25">
        <f t="shared" si="22"/>
        <v>0</v>
      </c>
      <c r="K75" s="26" t="e">
        <f>J75/K193</f>
        <v>#VALUE!</v>
      </c>
    </row>
    <row r="76" spans="2:13" ht="20.100000000000001" customHeight="1">
      <c r="B76" s="22" t="s">
        <v>448</v>
      </c>
      <c r="C76" s="22" t="s">
        <v>215</v>
      </c>
      <c r="D76" s="22" t="s">
        <v>3</v>
      </c>
      <c r="E76" s="23" t="s">
        <v>216</v>
      </c>
      <c r="F76" s="22" t="s">
        <v>28</v>
      </c>
      <c r="G76" s="24">
        <v>2</v>
      </c>
      <c r="H76" s="25"/>
      <c r="I76" s="25">
        <f>H76*K3</f>
        <v>0</v>
      </c>
      <c r="J76" s="25">
        <f t="shared" si="22"/>
        <v>0</v>
      </c>
      <c r="K76" s="26" t="e">
        <f>J76/K193</f>
        <v>#VALUE!</v>
      </c>
    </row>
    <row r="77" spans="2:13" ht="20.100000000000001" customHeight="1">
      <c r="B77" s="22" t="s">
        <v>449</v>
      </c>
      <c r="C77" s="22" t="s">
        <v>215</v>
      </c>
      <c r="D77" s="22" t="s">
        <v>3</v>
      </c>
      <c r="E77" s="23" t="s">
        <v>217</v>
      </c>
      <c r="F77" s="22" t="s">
        <v>28</v>
      </c>
      <c r="G77" s="24">
        <v>2</v>
      </c>
      <c r="H77" s="25"/>
      <c r="I77" s="25">
        <f>H77*K3</f>
        <v>0</v>
      </c>
      <c r="J77" s="25">
        <f t="shared" si="22"/>
        <v>0</v>
      </c>
      <c r="K77" s="26" t="e">
        <f>J77/K193</f>
        <v>#VALUE!</v>
      </c>
    </row>
    <row r="78" spans="2:13" ht="20.100000000000001" customHeight="1">
      <c r="B78" s="22" t="s">
        <v>450</v>
      </c>
      <c r="C78" s="22" t="s">
        <v>218</v>
      </c>
      <c r="D78" s="22" t="s">
        <v>3</v>
      </c>
      <c r="E78" s="23" t="s">
        <v>219</v>
      </c>
      <c r="F78" s="22" t="s">
        <v>28</v>
      </c>
      <c r="G78" s="24">
        <v>1</v>
      </c>
      <c r="H78" s="25"/>
      <c r="I78" s="25">
        <f>H78*K3</f>
        <v>0</v>
      </c>
      <c r="J78" s="25">
        <f t="shared" si="22"/>
        <v>0</v>
      </c>
      <c r="K78" s="26" t="e">
        <f>J78/K193</f>
        <v>#VALUE!</v>
      </c>
    </row>
    <row r="79" spans="2:13" ht="20.100000000000001" customHeight="1">
      <c r="B79" s="22" t="s">
        <v>451</v>
      </c>
      <c r="C79" s="22" t="s">
        <v>220</v>
      </c>
      <c r="D79" s="22" t="s">
        <v>3</v>
      </c>
      <c r="E79" s="23" t="s">
        <v>221</v>
      </c>
      <c r="F79" s="22" t="s">
        <v>28</v>
      </c>
      <c r="G79" s="24">
        <v>10</v>
      </c>
      <c r="H79" s="25"/>
      <c r="I79" s="25">
        <f>H79*K3</f>
        <v>0</v>
      </c>
      <c r="J79" s="25">
        <f t="shared" si="22"/>
        <v>0</v>
      </c>
      <c r="K79" s="26" t="e">
        <f>J79/K193</f>
        <v>#VALUE!</v>
      </c>
    </row>
    <row r="80" spans="2:13" ht="20.100000000000001" customHeight="1">
      <c r="B80" s="22" t="s">
        <v>452</v>
      </c>
      <c r="C80" s="22" t="s">
        <v>222</v>
      </c>
      <c r="D80" s="22" t="s">
        <v>3</v>
      </c>
      <c r="E80" s="23" t="s">
        <v>223</v>
      </c>
      <c r="F80" s="22" t="s">
        <v>28</v>
      </c>
      <c r="G80" s="24">
        <v>0</v>
      </c>
      <c r="H80" s="25">
        <v>18.260000000000002</v>
      </c>
      <c r="I80" s="25">
        <f>H80*K3</f>
        <v>23.966250000000002</v>
      </c>
      <c r="J80" s="25">
        <f t="shared" si="22"/>
        <v>0</v>
      </c>
      <c r="K80" s="26" t="e">
        <f>J80/K193</f>
        <v>#VALUE!</v>
      </c>
    </row>
    <row r="81" spans="2:11" ht="20.100000000000001" customHeight="1">
      <c r="B81" s="22" t="s">
        <v>453</v>
      </c>
      <c r="C81" s="22" t="s">
        <v>224</v>
      </c>
      <c r="D81" s="22" t="s">
        <v>3</v>
      </c>
      <c r="E81" s="23" t="s">
        <v>225</v>
      </c>
      <c r="F81" s="22" t="s">
        <v>28</v>
      </c>
      <c r="G81" s="24">
        <v>2</v>
      </c>
      <c r="H81" s="25"/>
      <c r="I81" s="25">
        <f>H81*K3</f>
        <v>0</v>
      </c>
      <c r="J81" s="25">
        <f t="shared" si="22"/>
        <v>0</v>
      </c>
      <c r="K81" s="26" t="e">
        <f>J81/K193</f>
        <v>#VALUE!</v>
      </c>
    </row>
    <row r="82" spans="2:11" ht="20.100000000000001" customHeight="1">
      <c r="B82" s="22" t="s">
        <v>454</v>
      </c>
      <c r="C82" s="22" t="s">
        <v>226</v>
      </c>
      <c r="D82" s="22" t="s">
        <v>3</v>
      </c>
      <c r="E82" s="23" t="s">
        <v>227</v>
      </c>
      <c r="F82" s="22" t="s">
        <v>28</v>
      </c>
      <c r="G82" s="24">
        <v>0</v>
      </c>
      <c r="H82" s="25">
        <v>7.75</v>
      </c>
      <c r="I82" s="25">
        <f>H82*K3</f>
        <v>10.171875</v>
      </c>
      <c r="J82" s="25">
        <f t="shared" si="22"/>
        <v>0</v>
      </c>
      <c r="K82" s="26" t="e">
        <f>J82/K193</f>
        <v>#VALUE!</v>
      </c>
    </row>
    <row r="83" spans="2:11" ht="20.100000000000001" customHeight="1">
      <c r="B83" s="22" t="s">
        <v>455</v>
      </c>
      <c r="C83" s="22" t="s">
        <v>228</v>
      </c>
      <c r="D83" s="22" t="s">
        <v>3</v>
      </c>
      <c r="E83" s="23" t="s">
        <v>229</v>
      </c>
      <c r="F83" s="22" t="s">
        <v>28</v>
      </c>
      <c r="G83" s="24">
        <v>6</v>
      </c>
      <c r="H83" s="25"/>
      <c r="I83" s="25">
        <f>H83*K3</f>
        <v>0</v>
      </c>
      <c r="J83" s="25">
        <f t="shared" si="22"/>
        <v>0</v>
      </c>
      <c r="K83" s="26" t="e">
        <f>J83/K193</f>
        <v>#VALUE!</v>
      </c>
    </row>
    <row r="84" spans="2:11" ht="20.100000000000001" customHeight="1">
      <c r="B84" s="22" t="s">
        <v>456</v>
      </c>
      <c r="C84" s="22" t="s">
        <v>230</v>
      </c>
      <c r="D84" s="22" t="s">
        <v>3</v>
      </c>
      <c r="E84" s="23" t="s">
        <v>231</v>
      </c>
      <c r="F84" s="22" t="s">
        <v>28</v>
      </c>
      <c r="G84" s="24">
        <v>8</v>
      </c>
      <c r="H84" s="25"/>
      <c r="I84" s="25">
        <f>H84*K3</f>
        <v>0</v>
      </c>
      <c r="J84" s="25">
        <f t="shared" si="22"/>
        <v>0</v>
      </c>
      <c r="K84" s="26" t="e">
        <f>J84/K193</f>
        <v>#VALUE!</v>
      </c>
    </row>
    <row r="85" spans="2:11" ht="20.100000000000001" customHeight="1">
      <c r="B85" s="22" t="s">
        <v>457</v>
      </c>
      <c r="C85" s="22" t="s">
        <v>232</v>
      </c>
      <c r="D85" s="22" t="s">
        <v>3</v>
      </c>
      <c r="E85" s="23" t="s">
        <v>233</v>
      </c>
      <c r="F85" s="22" t="s">
        <v>28</v>
      </c>
      <c r="G85" s="24">
        <v>0</v>
      </c>
      <c r="H85" s="25">
        <v>8.77</v>
      </c>
      <c r="I85" s="25">
        <f>H85*K3</f>
        <v>11.510624999999999</v>
      </c>
      <c r="J85" s="25">
        <f t="shared" si="22"/>
        <v>0</v>
      </c>
      <c r="K85" s="26" t="e">
        <f>J85/K193</f>
        <v>#VALUE!</v>
      </c>
    </row>
    <row r="86" spans="2:11" ht="20.100000000000001" customHeight="1">
      <c r="B86" s="22" t="s">
        <v>458</v>
      </c>
      <c r="C86" s="22" t="s">
        <v>234</v>
      </c>
      <c r="D86" s="22" t="s">
        <v>3</v>
      </c>
      <c r="E86" s="23" t="s">
        <v>235</v>
      </c>
      <c r="F86" s="22" t="s">
        <v>28</v>
      </c>
      <c r="G86" s="24">
        <v>0</v>
      </c>
      <c r="H86" s="25">
        <v>14.26</v>
      </c>
      <c r="I86" s="25">
        <f>H86*K3</f>
        <v>18.716249999999999</v>
      </c>
      <c r="J86" s="25">
        <f t="shared" si="22"/>
        <v>0</v>
      </c>
      <c r="K86" s="26" t="e">
        <f>J86/K193</f>
        <v>#VALUE!</v>
      </c>
    </row>
    <row r="87" spans="2:11" ht="20.100000000000001" customHeight="1">
      <c r="B87" s="22" t="s">
        <v>459</v>
      </c>
      <c r="C87" s="22" t="s">
        <v>236</v>
      </c>
      <c r="D87" s="22" t="s">
        <v>3</v>
      </c>
      <c r="E87" s="23" t="s">
        <v>237</v>
      </c>
      <c r="F87" s="22" t="s">
        <v>28</v>
      </c>
      <c r="G87" s="24">
        <v>0</v>
      </c>
      <c r="H87" s="25">
        <v>5.43</v>
      </c>
      <c r="I87" s="25">
        <f>H87*K3</f>
        <v>7.1268750000000001</v>
      </c>
      <c r="J87" s="25">
        <f t="shared" si="22"/>
        <v>0</v>
      </c>
      <c r="K87" s="26" t="e">
        <f>J87/K193</f>
        <v>#VALUE!</v>
      </c>
    </row>
    <row r="88" spans="2:11" ht="20.100000000000001" customHeight="1">
      <c r="B88" s="22" t="s">
        <v>460</v>
      </c>
      <c r="C88" s="22" t="s">
        <v>238</v>
      </c>
      <c r="D88" s="22" t="s">
        <v>3</v>
      </c>
      <c r="E88" s="23" t="s">
        <v>239</v>
      </c>
      <c r="F88" s="22" t="s">
        <v>28</v>
      </c>
      <c r="G88" s="24">
        <v>4</v>
      </c>
      <c r="H88" s="25"/>
      <c r="I88" s="25">
        <f>H88*K3</f>
        <v>0</v>
      </c>
      <c r="J88" s="25">
        <f t="shared" si="22"/>
        <v>0</v>
      </c>
      <c r="K88" s="26" t="e">
        <f>J88/K193</f>
        <v>#VALUE!</v>
      </c>
    </row>
    <row r="89" spans="2:11" ht="20.100000000000001" customHeight="1">
      <c r="B89" s="22" t="s">
        <v>461</v>
      </c>
      <c r="C89" s="22" t="s">
        <v>240</v>
      </c>
      <c r="D89" s="22" t="s">
        <v>3</v>
      </c>
      <c r="E89" s="23" t="s">
        <v>241</v>
      </c>
      <c r="F89" s="22" t="s">
        <v>28</v>
      </c>
      <c r="G89" s="24">
        <v>2</v>
      </c>
      <c r="H89" s="25"/>
      <c r="I89" s="25">
        <f>H89*K3</f>
        <v>0</v>
      </c>
      <c r="J89" s="25">
        <f t="shared" si="22"/>
        <v>0</v>
      </c>
      <c r="K89" s="26" t="e">
        <f>J89/K193</f>
        <v>#VALUE!</v>
      </c>
    </row>
    <row r="90" spans="2:11" ht="20.100000000000001" customHeight="1">
      <c r="B90" s="22" t="s">
        <v>462</v>
      </c>
      <c r="C90" s="22" t="s">
        <v>242</v>
      </c>
      <c r="D90" s="22" t="s">
        <v>3</v>
      </c>
      <c r="E90" s="23" t="s">
        <v>243</v>
      </c>
      <c r="F90" s="22" t="s">
        <v>28</v>
      </c>
      <c r="G90" s="24">
        <v>4</v>
      </c>
      <c r="H90" s="25"/>
      <c r="I90" s="25">
        <f>H90*K3</f>
        <v>0</v>
      </c>
      <c r="J90" s="25">
        <f t="shared" si="22"/>
        <v>0</v>
      </c>
      <c r="K90" s="26" t="e">
        <f>J90/K193</f>
        <v>#VALUE!</v>
      </c>
    </row>
    <row r="91" spans="2:11" ht="20.100000000000001" customHeight="1">
      <c r="B91" s="22" t="s">
        <v>463</v>
      </c>
      <c r="C91" s="22" t="s">
        <v>244</v>
      </c>
      <c r="D91" s="22" t="s">
        <v>3</v>
      </c>
      <c r="E91" s="23" t="s">
        <v>245</v>
      </c>
      <c r="F91" s="22" t="s">
        <v>28</v>
      </c>
      <c r="G91" s="24">
        <v>0</v>
      </c>
      <c r="H91" s="25">
        <v>10.94</v>
      </c>
      <c r="I91" s="25">
        <f>H91*K3</f>
        <v>14.358749999999999</v>
      </c>
      <c r="J91" s="25">
        <f t="shared" si="22"/>
        <v>0</v>
      </c>
      <c r="K91" s="26" t="e">
        <f>J91/K193</f>
        <v>#VALUE!</v>
      </c>
    </row>
    <row r="92" spans="2:11" ht="20.100000000000001" customHeight="1">
      <c r="B92" s="22" t="s">
        <v>464</v>
      </c>
      <c r="C92" s="22" t="s">
        <v>91</v>
      </c>
      <c r="D92" s="22" t="s">
        <v>3</v>
      </c>
      <c r="E92" s="23" t="s">
        <v>246</v>
      </c>
      <c r="F92" s="22" t="s">
        <v>28</v>
      </c>
      <c r="G92" s="24">
        <v>2</v>
      </c>
      <c r="H92" s="25"/>
      <c r="I92" s="25">
        <f>H92*K3</f>
        <v>0</v>
      </c>
      <c r="J92" s="25">
        <f t="shared" si="22"/>
        <v>0</v>
      </c>
      <c r="K92" s="26" t="e">
        <f>J92/K193</f>
        <v>#VALUE!</v>
      </c>
    </row>
    <row r="93" spans="2:11" ht="20.100000000000001" customHeight="1">
      <c r="B93" s="22" t="s">
        <v>465</v>
      </c>
      <c r="C93" s="22" t="s">
        <v>247</v>
      </c>
      <c r="D93" s="22" t="s">
        <v>3</v>
      </c>
      <c r="E93" s="23" t="s">
        <v>248</v>
      </c>
      <c r="F93" s="22" t="s">
        <v>28</v>
      </c>
      <c r="G93" s="24">
        <v>2</v>
      </c>
      <c r="H93" s="25"/>
      <c r="I93" s="25">
        <f>H93*K3</f>
        <v>0</v>
      </c>
      <c r="J93" s="25">
        <f t="shared" si="22"/>
        <v>0</v>
      </c>
      <c r="K93" s="26" t="e">
        <f>J93/K193</f>
        <v>#VALUE!</v>
      </c>
    </row>
    <row r="94" spans="2:11" ht="20.100000000000001" customHeight="1">
      <c r="B94" s="22" t="s">
        <v>466</v>
      </c>
      <c r="C94" s="22" t="s">
        <v>249</v>
      </c>
      <c r="D94" s="22" t="s">
        <v>3</v>
      </c>
      <c r="E94" s="23" t="s">
        <v>250</v>
      </c>
      <c r="F94" s="22" t="s">
        <v>28</v>
      </c>
      <c r="G94" s="24">
        <v>2</v>
      </c>
      <c r="H94" s="25"/>
      <c r="I94" s="25">
        <f>H94*K3</f>
        <v>0</v>
      </c>
      <c r="J94" s="25">
        <f t="shared" si="22"/>
        <v>0</v>
      </c>
      <c r="K94" s="26" t="e">
        <f>J94/K193</f>
        <v>#VALUE!</v>
      </c>
    </row>
    <row r="95" spans="2:11" ht="20.100000000000001" customHeight="1">
      <c r="B95" s="22" t="s">
        <v>467</v>
      </c>
      <c r="C95" s="22" t="s">
        <v>90</v>
      </c>
      <c r="D95" s="22" t="s">
        <v>3</v>
      </c>
      <c r="E95" s="23" t="s">
        <v>251</v>
      </c>
      <c r="F95" s="22" t="s">
        <v>28</v>
      </c>
      <c r="G95" s="24">
        <v>0</v>
      </c>
      <c r="H95" s="25">
        <v>126.24</v>
      </c>
      <c r="I95" s="25">
        <f>H95*K3</f>
        <v>165.69</v>
      </c>
      <c r="J95" s="25">
        <f t="shared" si="22"/>
        <v>0</v>
      </c>
      <c r="K95" s="26" t="e">
        <f>J95/K193</f>
        <v>#VALUE!</v>
      </c>
    </row>
    <row r="96" spans="2:11" ht="20.100000000000001" customHeight="1">
      <c r="B96" s="22" t="s">
        <v>446</v>
      </c>
      <c r="C96" s="22" t="s">
        <v>40</v>
      </c>
      <c r="D96" s="22" t="s">
        <v>3</v>
      </c>
      <c r="E96" s="23" t="s">
        <v>252</v>
      </c>
      <c r="F96" s="22" t="s">
        <v>28</v>
      </c>
      <c r="G96" s="24">
        <v>0</v>
      </c>
      <c r="H96" s="25">
        <v>119.63</v>
      </c>
      <c r="I96" s="25">
        <f>H96*K3</f>
        <v>157.014375</v>
      </c>
      <c r="J96" s="25">
        <f t="shared" si="22"/>
        <v>0</v>
      </c>
      <c r="K96" s="26" t="e">
        <f>J96/K193</f>
        <v>#VALUE!</v>
      </c>
    </row>
    <row r="97" spans="2:11" ht="20.100000000000001" customHeight="1">
      <c r="B97" s="22" t="s">
        <v>468</v>
      </c>
      <c r="C97" s="22" t="s">
        <v>253</v>
      </c>
      <c r="D97" s="22" t="s">
        <v>3</v>
      </c>
      <c r="E97" s="23" t="s">
        <v>254</v>
      </c>
      <c r="F97" s="22" t="s">
        <v>28</v>
      </c>
      <c r="G97" s="24">
        <v>0</v>
      </c>
      <c r="H97" s="25">
        <v>10.74</v>
      </c>
      <c r="I97" s="25">
        <f>H97*K3</f>
        <v>14.09625</v>
      </c>
      <c r="J97" s="25">
        <f t="shared" si="22"/>
        <v>0</v>
      </c>
      <c r="K97" s="26" t="e">
        <f>J97/K193</f>
        <v>#VALUE!</v>
      </c>
    </row>
    <row r="98" spans="2:11" ht="20.100000000000001" customHeight="1">
      <c r="B98" s="22" t="s">
        <v>469</v>
      </c>
      <c r="C98" s="22" t="s">
        <v>255</v>
      </c>
      <c r="D98" s="22" t="s">
        <v>3</v>
      </c>
      <c r="E98" s="23" t="s">
        <v>256</v>
      </c>
      <c r="F98" s="22" t="s">
        <v>28</v>
      </c>
      <c r="G98" s="24">
        <v>8</v>
      </c>
      <c r="H98" s="25"/>
      <c r="I98" s="25">
        <f>H98*K3</f>
        <v>0</v>
      </c>
      <c r="J98" s="25">
        <f t="shared" si="22"/>
        <v>0</v>
      </c>
      <c r="K98" s="26" t="e">
        <f>J98/K193</f>
        <v>#VALUE!</v>
      </c>
    </row>
    <row r="99" spans="2:11" ht="20.100000000000001" customHeight="1">
      <c r="B99" s="22" t="s">
        <v>470</v>
      </c>
      <c r="C99" s="22" t="s">
        <v>257</v>
      </c>
      <c r="D99" s="22" t="s">
        <v>3</v>
      </c>
      <c r="E99" s="23" t="s">
        <v>258</v>
      </c>
      <c r="F99" s="22" t="s">
        <v>28</v>
      </c>
      <c r="G99" s="24">
        <v>4</v>
      </c>
      <c r="H99" s="25"/>
      <c r="I99" s="25">
        <f>H99*K3</f>
        <v>0</v>
      </c>
      <c r="J99" s="25">
        <f t="shared" si="22"/>
        <v>0</v>
      </c>
      <c r="K99" s="26" t="e">
        <f>J99/K193</f>
        <v>#VALUE!</v>
      </c>
    </row>
    <row r="100" spans="2:11" ht="20.100000000000001" customHeight="1">
      <c r="B100" s="22" t="s">
        <v>471</v>
      </c>
      <c r="C100" s="22" t="s">
        <v>259</v>
      </c>
      <c r="D100" s="22" t="s">
        <v>3</v>
      </c>
      <c r="E100" s="23" t="s">
        <v>260</v>
      </c>
      <c r="F100" s="22" t="s">
        <v>28</v>
      </c>
      <c r="G100" s="24">
        <v>4</v>
      </c>
      <c r="H100" s="25"/>
      <c r="I100" s="25">
        <f>H100*K3</f>
        <v>0</v>
      </c>
      <c r="J100" s="25">
        <f t="shared" si="22"/>
        <v>0</v>
      </c>
      <c r="K100" s="26" t="e">
        <f>J100/K193</f>
        <v>#VALUE!</v>
      </c>
    </row>
    <row r="101" spans="2:11" ht="20.100000000000001" customHeight="1">
      <c r="B101" s="22" t="s">
        <v>472</v>
      </c>
      <c r="C101" s="22" t="s">
        <v>261</v>
      </c>
      <c r="D101" s="22" t="s">
        <v>3</v>
      </c>
      <c r="E101" s="23" t="s">
        <v>262</v>
      </c>
      <c r="F101" s="22" t="s">
        <v>28</v>
      </c>
      <c r="G101" s="24">
        <v>2</v>
      </c>
      <c r="H101" s="25"/>
      <c r="I101" s="25">
        <f>H101*K3</f>
        <v>0</v>
      </c>
      <c r="J101" s="25">
        <f t="shared" si="22"/>
        <v>0</v>
      </c>
      <c r="K101" s="26" t="e">
        <f>J101/K193</f>
        <v>#VALUE!</v>
      </c>
    </row>
    <row r="102" spans="2:11" ht="20.100000000000001" customHeight="1">
      <c r="B102" s="22" t="s">
        <v>473</v>
      </c>
      <c r="C102" s="22" t="s">
        <v>263</v>
      </c>
      <c r="D102" s="22" t="s">
        <v>3</v>
      </c>
      <c r="E102" s="23" t="s">
        <v>264</v>
      </c>
      <c r="F102" s="22" t="s">
        <v>28</v>
      </c>
      <c r="G102" s="24">
        <v>8</v>
      </c>
      <c r="H102" s="25"/>
      <c r="I102" s="25">
        <f>H102*K3</f>
        <v>0</v>
      </c>
      <c r="J102" s="25">
        <f t="shared" si="22"/>
        <v>0</v>
      </c>
      <c r="K102" s="26" t="e">
        <f>J102/K193</f>
        <v>#VALUE!</v>
      </c>
    </row>
    <row r="103" spans="2:11" ht="20.100000000000001" customHeight="1">
      <c r="B103" s="22" t="s">
        <v>444</v>
      </c>
      <c r="C103" s="22" t="s">
        <v>265</v>
      </c>
      <c r="D103" s="22" t="s">
        <v>3</v>
      </c>
      <c r="E103" s="23" t="s">
        <v>266</v>
      </c>
      <c r="F103" s="22" t="s">
        <v>28</v>
      </c>
      <c r="G103" s="24">
        <v>1</v>
      </c>
      <c r="H103" s="25"/>
      <c r="I103" s="25">
        <f>H103*K3</f>
        <v>0</v>
      </c>
      <c r="J103" s="25">
        <f t="shared" si="22"/>
        <v>0</v>
      </c>
      <c r="K103" s="26" t="e">
        <f>J103/K193</f>
        <v>#VALUE!</v>
      </c>
    </row>
    <row r="104" spans="2:11" ht="20.100000000000001" customHeight="1">
      <c r="B104" s="22" t="s">
        <v>474</v>
      </c>
      <c r="C104" s="22" t="s">
        <v>267</v>
      </c>
      <c r="D104" s="22" t="s">
        <v>3</v>
      </c>
      <c r="E104" s="23" t="s">
        <v>268</v>
      </c>
      <c r="F104" s="22" t="s">
        <v>29</v>
      </c>
      <c r="G104" s="24">
        <v>0</v>
      </c>
      <c r="H104" s="25">
        <v>41.35</v>
      </c>
      <c r="I104" s="25">
        <f>H104*K3</f>
        <v>54.271875000000001</v>
      </c>
      <c r="J104" s="25">
        <f t="shared" si="22"/>
        <v>0</v>
      </c>
      <c r="K104" s="26" t="e">
        <f>J104/K193</f>
        <v>#VALUE!</v>
      </c>
    </row>
    <row r="105" spans="2:11" ht="20.100000000000001" customHeight="1">
      <c r="B105" s="22" t="s">
        <v>475</v>
      </c>
      <c r="C105" s="22" t="s">
        <v>269</v>
      </c>
      <c r="D105" s="22" t="s">
        <v>3</v>
      </c>
      <c r="E105" s="23" t="s">
        <v>270</v>
      </c>
      <c r="F105" s="22" t="s">
        <v>29</v>
      </c>
      <c r="G105" s="24">
        <v>0</v>
      </c>
      <c r="H105" s="25">
        <v>40.880000000000003</v>
      </c>
      <c r="I105" s="25">
        <f>H105*K3</f>
        <v>53.655000000000001</v>
      </c>
      <c r="J105" s="25">
        <f t="shared" si="22"/>
        <v>0</v>
      </c>
      <c r="K105" s="26" t="e">
        <f>J105/K193</f>
        <v>#VALUE!</v>
      </c>
    </row>
    <row r="106" spans="2:11" ht="20.100000000000001" customHeight="1">
      <c r="B106" s="22" t="s">
        <v>476</v>
      </c>
      <c r="C106" s="22" t="s">
        <v>271</v>
      </c>
      <c r="D106" s="22" t="s">
        <v>3</v>
      </c>
      <c r="E106" s="23" t="s">
        <v>272</v>
      </c>
      <c r="F106" s="22" t="s">
        <v>29</v>
      </c>
      <c r="G106" s="24">
        <v>28</v>
      </c>
      <c r="H106" s="25"/>
      <c r="I106" s="25">
        <f>H106*K3</f>
        <v>0</v>
      </c>
      <c r="J106" s="25">
        <f t="shared" si="22"/>
        <v>0</v>
      </c>
      <c r="K106" s="26" t="e">
        <f>J106/K193</f>
        <v>#VALUE!</v>
      </c>
    </row>
    <row r="107" spans="2:11" ht="20.100000000000001" customHeight="1">
      <c r="B107" s="22" t="s">
        <v>477</v>
      </c>
      <c r="C107" s="22" t="s">
        <v>273</v>
      </c>
      <c r="D107" s="22" t="s">
        <v>3</v>
      </c>
      <c r="E107" s="23" t="s">
        <v>274</v>
      </c>
      <c r="F107" s="22" t="s">
        <v>29</v>
      </c>
      <c r="G107" s="24">
        <v>14</v>
      </c>
      <c r="H107" s="25"/>
      <c r="I107" s="25">
        <f>H107*K3</f>
        <v>0</v>
      </c>
      <c r="J107" s="25">
        <f t="shared" si="22"/>
        <v>0</v>
      </c>
      <c r="K107" s="26" t="e">
        <f>J107/K193</f>
        <v>#VALUE!</v>
      </c>
    </row>
    <row r="108" spans="2:11" ht="20.100000000000001" customHeight="1">
      <c r="B108" s="22" t="s">
        <v>478</v>
      </c>
      <c r="C108" s="22" t="s">
        <v>275</v>
      </c>
      <c r="D108" s="22" t="s">
        <v>3</v>
      </c>
      <c r="E108" s="23" t="s">
        <v>276</v>
      </c>
      <c r="F108" s="22" t="s">
        <v>29</v>
      </c>
      <c r="G108" s="24">
        <v>36</v>
      </c>
      <c r="H108" s="25"/>
      <c r="I108" s="25">
        <f>H108*K3</f>
        <v>0</v>
      </c>
      <c r="J108" s="25">
        <f t="shared" si="22"/>
        <v>0</v>
      </c>
      <c r="K108" s="26" t="e">
        <f>J108/K193</f>
        <v>#VALUE!</v>
      </c>
    </row>
    <row r="109" spans="2:11" ht="20.100000000000001" customHeight="1">
      <c r="B109" s="22" t="s">
        <v>479</v>
      </c>
      <c r="C109" s="22" t="s">
        <v>277</v>
      </c>
      <c r="D109" s="22" t="s">
        <v>3</v>
      </c>
      <c r="E109" s="23" t="s">
        <v>278</v>
      </c>
      <c r="F109" s="22" t="s">
        <v>28</v>
      </c>
      <c r="G109" s="24">
        <v>0</v>
      </c>
      <c r="H109" s="25">
        <v>11</v>
      </c>
      <c r="I109" s="25">
        <f>H109*K3</f>
        <v>14.4375</v>
      </c>
      <c r="J109" s="25">
        <f t="shared" si="22"/>
        <v>0</v>
      </c>
      <c r="K109" s="26" t="e">
        <f>J109/K193</f>
        <v>#VALUE!</v>
      </c>
    </row>
    <row r="110" spans="2:11" ht="20.100000000000001" customHeight="1">
      <c r="B110" s="22" t="s">
        <v>480</v>
      </c>
      <c r="C110" s="22" t="s">
        <v>279</v>
      </c>
      <c r="D110" s="22" t="s">
        <v>3</v>
      </c>
      <c r="E110" s="23" t="s">
        <v>280</v>
      </c>
      <c r="F110" s="22" t="s">
        <v>28</v>
      </c>
      <c r="G110" s="24">
        <v>2</v>
      </c>
      <c r="H110" s="25"/>
      <c r="I110" s="25">
        <f>H110*K3</f>
        <v>0</v>
      </c>
      <c r="J110" s="25">
        <f t="shared" si="22"/>
        <v>0</v>
      </c>
      <c r="K110" s="26" t="e">
        <f>J110/K193</f>
        <v>#VALUE!</v>
      </c>
    </row>
    <row r="111" spans="2:11" ht="30" customHeight="1">
      <c r="B111" s="22" t="s">
        <v>445</v>
      </c>
      <c r="C111" s="22" t="s">
        <v>281</v>
      </c>
      <c r="D111" s="22" t="s">
        <v>3</v>
      </c>
      <c r="E111" s="23" t="s">
        <v>282</v>
      </c>
      <c r="F111" s="22" t="s">
        <v>28</v>
      </c>
      <c r="G111" s="24">
        <v>2</v>
      </c>
      <c r="H111" s="25"/>
      <c r="I111" s="25">
        <f>H111*K3</f>
        <v>0</v>
      </c>
      <c r="J111" s="25">
        <f t="shared" si="22"/>
        <v>0</v>
      </c>
      <c r="K111" s="26" t="e">
        <f>J111/K193</f>
        <v>#VALUE!</v>
      </c>
    </row>
    <row r="112" spans="2:11" ht="30" customHeight="1">
      <c r="B112" s="22" t="s">
        <v>481</v>
      </c>
      <c r="C112" s="22" t="s">
        <v>283</v>
      </c>
      <c r="D112" s="22" t="s">
        <v>3</v>
      </c>
      <c r="E112" s="23" t="s">
        <v>284</v>
      </c>
      <c r="F112" s="22" t="s">
        <v>28</v>
      </c>
      <c r="G112" s="24">
        <v>4</v>
      </c>
      <c r="H112" s="25"/>
      <c r="I112" s="25">
        <f>H112*K3</f>
        <v>0</v>
      </c>
      <c r="J112" s="25">
        <f t="shared" si="22"/>
        <v>0</v>
      </c>
      <c r="K112" s="26" t="e">
        <f>J112/K193</f>
        <v>#VALUE!</v>
      </c>
    </row>
    <row r="113" spans="2:13" s="15" customFormat="1" ht="20.100000000000001" customHeight="1">
      <c r="B113" s="16">
        <v>12</v>
      </c>
      <c r="C113" s="46"/>
      <c r="D113" s="47"/>
      <c r="E113" s="17" t="s">
        <v>285</v>
      </c>
      <c r="F113" s="16"/>
      <c r="G113" s="18"/>
      <c r="H113" s="19"/>
      <c r="I113" s="19"/>
      <c r="J113" s="19">
        <f>SUM(J114:J134)</f>
        <v>0</v>
      </c>
      <c r="K113" s="20" t="e">
        <f>SUM(K114:K134)</f>
        <v>#VALUE!</v>
      </c>
      <c r="M113" s="21"/>
    </row>
    <row r="114" spans="2:13" ht="20.100000000000001" customHeight="1">
      <c r="B114" s="22" t="s">
        <v>73</v>
      </c>
      <c r="C114" s="22" t="s">
        <v>286</v>
      </c>
      <c r="D114" s="22" t="s">
        <v>3</v>
      </c>
      <c r="E114" s="23" t="s">
        <v>287</v>
      </c>
      <c r="F114" s="22" t="s">
        <v>28</v>
      </c>
      <c r="G114" s="24">
        <v>0</v>
      </c>
      <c r="H114" s="25">
        <v>10.11</v>
      </c>
      <c r="I114" s="25">
        <f>H114*K3</f>
        <v>13.269375</v>
      </c>
      <c r="J114" s="25">
        <f t="shared" ref="J114" si="23">G114*I114</f>
        <v>0</v>
      </c>
      <c r="K114" s="26" t="e">
        <f>J114/K193</f>
        <v>#VALUE!</v>
      </c>
    </row>
    <row r="115" spans="2:13" ht="20.100000000000001" customHeight="1">
      <c r="B115" s="22" t="s">
        <v>74</v>
      </c>
      <c r="C115" s="22" t="s">
        <v>102</v>
      </c>
      <c r="D115" s="22" t="s">
        <v>27</v>
      </c>
      <c r="E115" s="23" t="s">
        <v>288</v>
      </c>
      <c r="F115" s="22" t="s">
        <v>28</v>
      </c>
      <c r="G115" s="24">
        <v>4</v>
      </c>
      <c r="H115" s="25"/>
      <c r="I115" s="25">
        <f>H115*K3</f>
        <v>0</v>
      </c>
      <c r="J115" s="25">
        <f t="shared" ref="J115" si="24">G115*I115</f>
        <v>0</v>
      </c>
      <c r="K115" s="26" t="e">
        <f>J115/K193</f>
        <v>#VALUE!</v>
      </c>
    </row>
    <row r="116" spans="2:13" ht="20.100000000000001" customHeight="1">
      <c r="B116" s="22" t="s">
        <v>482</v>
      </c>
      <c r="C116" s="22" t="s">
        <v>94</v>
      </c>
      <c r="D116" s="22" t="s">
        <v>3</v>
      </c>
      <c r="E116" s="23" t="s">
        <v>289</v>
      </c>
      <c r="F116" s="22" t="s">
        <v>28</v>
      </c>
      <c r="G116" s="24">
        <v>6</v>
      </c>
      <c r="H116" s="25"/>
      <c r="I116" s="25">
        <f>H116*K3</f>
        <v>0</v>
      </c>
      <c r="J116" s="25">
        <f t="shared" ref="J116:J134" si="25">G116*I116</f>
        <v>0</v>
      </c>
      <c r="K116" s="26" t="e">
        <f>J116/K193</f>
        <v>#VALUE!</v>
      </c>
    </row>
    <row r="117" spans="2:13" ht="20.100000000000001" customHeight="1">
      <c r="B117" s="22" t="s">
        <v>483</v>
      </c>
      <c r="C117" s="22" t="s">
        <v>290</v>
      </c>
      <c r="D117" s="22" t="s">
        <v>3</v>
      </c>
      <c r="E117" s="23" t="s">
        <v>291</v>
      </c>
      <c r="F117" s="22" t="s">
        <v>28</v>
      </c>
      <c r="G117" s="24">
        <v>4</v>
      </c>
      <c r="H117" s="25"/>
      <c r="I117" s="25">
        <f>H117*K3</f>
        <v>0</v>
      </c>
      <c r="J117" s="25">
        <f t="shared" si="25"/>
        <v>0</v>
      </c>
      <c r="K117" s="26" t="e">
        <f>J117/K193</f>
        <v>#VALUE!</v>
      </c>
    </row>
    <row r="118" spans="2:13" ht="20.100000000000001" customHeight="1">
      <c r="B118" s="22" t="s">
        <v>484</v>
      </c>
      <c r="C118" s="22" t="s">
        <v>292</v>
      </c>
      <c r="D118" s="22" t="s">
        <v>3</v>
      </c>
      <c r="E118" s="23" t="s">
        <v>293</v>
      </c>
      <c r="F118" s="22" t="s">
        <v>28</v>
      </c>
      <c r="G118" s="24">
        <v>0</v>
      </c>
      <c r="H118" s="25">
        <v>11.95</v>
      </c>
      <c r="I118" s="25">
        <f>H118*K3</f>
        <v>15.684374999999999</v>
      </c>
      <c r="J118" s="25">
        <f t="shared" si="25"/>
        <v>0</v>
      </c>
      <c r="K118" s="26" t="e">
        <f>J118/K193</f>
        <v>#VALUE!</v>
      </c>
    </row>
    <row r="119" spans="2:13" ht="20.100000000000001" customHeight="1">
      <c r="B119" s="22" t="s">
        <v>485</v>
      </c>
      <c r="C119" s="22" t="s">
        <v>294</v>
      </c>
      <c r="D119" s="22" t="s">
        <v>3</v>
      </c>
      <c r="E119" s="23" t="s">
        <v>295</v>
      </c>
      <c r="F119" s="22" t="s">
        <v>28</v>
      </c>
      <c r="G119" s="24">
        <v>1</v>
      </c>
      <c r="H119" s="25"/>
      <c r="I119" s="25">
        <f>H119*K3</f>
        <v>0</v>
      </c>
      <c r="J119" s="25">
        <f t="shared" si="25"/>
        <v>0</v>
      </c>
      <c r="K119" s="26" t="e">
        <f>J119/K193</f>
        <v>#VALUE!</v>
      </c>
    </row>
    <row r="120" spans="2:13" ht="20.100000000000001" customHeight="1">
      <c r="B120" s="22" t="s">
        <v>486</v>
      </c>
      <c r="C120" s="22" t="s">
        <v>296</v>
      </c>
      <c r="D120" s="22" t="s">
        <v>3</v>
      </c>
      <c r="E120" s="23" t="s">
        <v>297</v>
      </c>
      <c r="F120" s="22" t="s">
        <v>28</v>
      </c>
      <c r="G120" s="24">
        <v>0</v>
      </c>
      <c r="H120" s="25">
        <v>9.43</v>
      </c>
      <c r="I120" s="25">
        <f>H120*K3</f>
        <v>12.376875</v>
      </c>
      <c r="J120" s="25">
        <f t="shared" si="25"/>
        <v>0</v>
      </c>
      <c r="K120" s="26" t="e">
        <f>J120/K193</f>
        <v>#VALUE!</v>
      </c>
    </row>
    <row r="121" spans="2:13" ht="20.100000000000001" customHeight="1">
      <c r="B121" s="22" t="s">
        <v>487</v>
      </c>
      <c r="C121" s="22" t="s">
        <v>298</v>
      </c>
      <c r="D121" s="22" t="s">
        <v>3</v>
      </c>
      <c r="E121" s="23" t="s">
        <v>299</v>
      </c>
      <c r="F121" s="22" t="s">
        <v>28</v>
      </c>
      <c r="G121" s="24">
        <v>0</v>
      </c>
      <c r="H121" s="25">
        <v>9.52</v>
      </c>
      <c r="I121" s="25">
        <f>H121*K3</f>
        <v>12.494999999999999</v>
      </c>
      <c r="J121" s="25">
        <f t="shared" si="25"/>
        <v>0</v>
      </c>
      <c r="K121" s="26" t="e">
        <f>J121/K193</f>
        <v>#VALUE!</v>
      </c>
    </row>
    <row r="122" spans="2:13" ht="20.100000000000001" customHeight="1">
      <c r="B122" s="22" t="s">
        <v>488</v>
      </c>
      <c r="C122" s="22" t="s">
        <v>300</v>
      </c>
      <c r="D122" s="22" t="s">
        <v>3</v>
      </c>
      <c r="E122" s="23" t="s">
        <v>301</v>
      </c>
      <c r="F122" s="22" t="s">
        <v>28</v>
      </c>
      <c r="G122" s="24">
        <v>0</v>
      </c>
      <c r="H122" s="25">
        <v>24.87</v>
      </c>
      <c r="I122" s="25">
        <f>H122*K3</f>
        <v>32.641874999999999</v>
      </c>
      <c r="J122" s="25">
        <f t="shared" si="25"/>
        <v>0</v>
      </c>
      <c r="K122" s="26" t="e">
        <f>J122/K193</f>
        <v>#VALUE!</v>
      </c>
    </row>
    <row r="123" spans="2:13" ht="20.100000000000001" customHeight="1">
      <c r="B123" s="22" t="s">
        <v>489</v>
      </c>
      <c r="C123" s="22" t="s">
        <v>302</v>
      </c>
      <c r="D123" s="22" t="s">
        <v>3</v>
      </c>
      <c r="E123" s="23" t="s">
        <v>303</v>
      </c>
      <c r="F123" s="22" t="s">
        <v>28</v>
      </c>
      <c r="G123" s="24">
        <v>0</v>
      </c>
      <c r="H123" s="25">
        <v>9.2100000000000009</v>
      </c>
      <c r="I123" s="25">
        <f>H123*K3</f>
        <v>12.088125000000002</v>
      </c>
      <c r="J123" s="25">
        <f t="shared" si="25"/>
        <v>0</v>
      </c>
      <c r="K123" s="26" t="e">
        <f>J123/K193</f>
        <v>#VALUE!</v>
      </c>
    </row>
    <row r="124" spans="2:13" ht="20.100000000000001" customHeight="1">
      <c r="B124" s="22" t="s">
        <v>490</v>
      </c>
      <c r="C124" s="22" t="s">
        <v>304</v>
      </c>
      <c r="D124" s="22" t="s">
        <v>3</v>
      </c>
      <c r="E124" s="23" t="s">
        <v>305</v>
      </c>
      <c r="F124" s="22" t="s">
        <v>28</v>
      </c>
      <c r="G124" s="24">
        <v>0</v>
      </c>
      <c r="H124" s="25">
        <v>48.19</v>
      </c>
      <c r="I124" s="25">
        <f>H124*K3</f>
        <v>63.249375000000001</v>
      </c>
      <c r="J124" s="25">
        <f t="shared" si="25"/>
        <v>0</v>
      </c>
      <c r="K124" s="26" t="e">
        <f>J124/K193</f>
        <v>#VALUE!</v>
      </c>
    </row>
    <row r="125" spans="2:13" ht="20.100000000000001" customHeight="1">
      <c r="B125" s="22" t="s">
        <v>491</v>
      </c>
      <c r="C125" s="22" t="s">
        <v>306</v>
      </c>
      <c r="D125" s="22" t="s">
        <v>3</v>
      </c>
      <c r="E125" s="23" t="s">
        <v>307</v>
      </c>
      <c r="F125" s="22" t="s">
        <v>28</v>
      </c>
      <c r="G125" s="24">
        <v>0</v>
      </c>
      <c r="H125" s="25">
        <v>85.07</v>
      </c>
      <c r="I125" s="25">
        <f>H125*K3</f>
        <v>111.65437499999999</v>
      </c>
      <c r="J125" s="25">
        <f t="shared" si="25"/>
        <v>0</v>
      </c>
      <c r="K125" s="26" t="e">
        <f>J125/K193</f>
        <v>#VALUE!</v>
      </c>
    </row>
    <row r="126" spans="2:13" ht="20.100000000000001" customHeight="1">
      <c r="B126" s="22" t="s">
        <v>492</v>
      </c>
      <c r="C126" s="22" t="s">
        <v>308</v>
      </c>
      <c r="D126" s="22" t="s">
        <v>3</v>
      </c>
      <c r="E126" s="23" t="s">
        <v>309</v>
      </c>
      <c r="F126" s="22" t="s">
        <v>28</v>
      </c>
      <c r="G126" s="24">
        <v>0</v>
      </c>
      <c r="H126" s="25">
        <v>24.08</v>
      </c>
      <c r="I126" s="25">
        <f>H126*K3</f>
        <v>31.604999999999997</v>
      </c>
      <c r="J126" s="25">
        <f t="shared" si="25"/>
        <v>0</v>
      </c>
      <c r="K126" s="26" t="e">
        <f>J126/K193</f>
        <v>#VALUE!</v>
      </c>
    </row>
    <row r="127" spans="2:13" ht="20.100000000000001" customHeight="1">
      <c r="B127" s="22" t="s">
        <v>493</v>
      </c>
      <c r="C127" s="22" t="s">
        <v>310</v>
      </c>
      <c r="D127" s="22" t="s">
        <v>25</v>
      </c>
      <c r="E127" s="23" t="s">
        <v>311</v>
      </c>
      <c r="F127" s="22" t="s">
        <v>28</v>
      </c>
      <c r="G127" s="24">
        <v>9</v>
      </c>
      <c r="H127" s="25"/>
      <c r="I127" s="25">
        <f>H127*K3</f>
        <v>0</v>
      </c>
      <c r="J127" s="25">
        <f t="shared" si="25"/>
        <v>0</v>
      </c>
      <c r="K127" s="26" t="e">
        <f>J127/K193</f>
        <v>#VALUE!</v>
      </c>
    </row>
    <row r="128" spans="2:13" ht="20.100000000000001" customHeight="1">
      <c r="B128" s="22" t="s">
        <v>494</v>
      </c>
      <c r="C128" s="22" t="s">
        <v>312</v>
      </c>
      <c r="D128" s="22" t="s">
        <v>3</v>
      </c>
      <c r="E128" s="23" t="s">
        <v>313</v>
      </c>
      <c r="F128" s="22" t="s">
        <v>28</v>
      </c>
      <c r="G128" s="24">
        <v>1</v>
      </c>
      <c r="H128" s="25"/>
      <c r="I128" s="25">
        <f>H128*K3</f>
        <v>0</v>
      </c>
      <c r="J128" s="25">
        <f t="shared" si="25"/>
        <v>0</v>
      </c>
      <c r="K128" s="26" t="e">
        <f>J128/K193</f>
        <v>#VALUE!</v>
      </c>
    </row>
    <row r="129" spans="2:11" ht="20.100000000000001" customHeight="1">
      <c r="B129" s="22" t="s">
        <v>495</v>
      </c>
      <c r="C129" s="22" t="s">
        <v>314</v>
      </c>
      <c r="D129" s="22" t="s">
        <v>3</v>
      </c>
      <c r="E129" s="23" t="s">
        <v>315</v>
      </c>
      <c r="F129" s="22" t="s">
        <v>28</v>
      </c>
      <c r="G129" s="24">
        <v>0</v>
      </c>
      <c r="H129" s="25">
        <v>15.99</v>
      </c>
      <c r="I129" s="25">
        <f>H129*K3</f>
        <v>20.986875000000001</v>
      </c>
      <c r="J129" s="25">
        <f t="shared" si="25"/>
        <v>0</v>
      </c>
      <c r="K129" s="26" t="e">
        <f>J129/K193</f>
        <v>#VALUE!</v>
      </c>
    </row>
    <row r="130" spans="2:11" ht="20.100000000000001" customHeight="1">
      <c r="B130" s="22" t="s">
        <v>496</v>
      </c>
      <c r="C130" s="22" t="s">
        <v>31</v>
      </c>
      <c r="D130" s="22" t="s">
        <v>3</v>
      </c>
      <c r="E130" s="23" t="s">
        <v>316</v>
      </c>
      <c r="F130" s="22" t="s">
        <v>29</v>
      </c>
      <c r="G130" s="24">
        <v>0</v>
      </c>
      <c r="H130" s="25">
        <v>12.55</v>
      </c>
      <c r="I130" s="25">
        <f>H130*K3</f>
        <v>16.471875000000001</v>
      </c>
      <c r="J130" s="25">
        <f t="shared" si="25"/>
        <v>0</v>
      </c>
      <c r="K130" s="26" t="e">
        <f>J130/K193</f>
        <v>#VALUE!</v>
      </c>
    </row>
    <row r="131" spans="2:11" ht="20.100000000000001" customHeight="1">
      <c r="B131" s="22" t="s">
        <v>497</v>
      </c>
      <c r="C131" s="22" t="s">
        <v>93</v>
      </c>
      <c r="D131" s="22" t="s">
        <v>3</v>
      </c>
      <c r="E131" s="23" t="s">
        <v>317</v>
      </c>
      <c r="F131" s="22" t="s">
        <v>29</v>
      </c>
      <c r="G131" s="24">
        <v>0</v>
      </c>
      <c r="H131" s="25">
        <v>34.520000000000003</v>
      </c>
      <c r="I131" s="25">
        <f>H131*K3</f>
        <v>45.307500000000005</v>
      </c>
      <c r="J131" s="25">
        <f t="shared" si="25"/>
        <v>0</v>
      </c>
      <c r="K131" s="26" t="e">
        <f>J131/K193</f>
        <v>#VALUE!</v>
      </c>
    </row>
    <row r="132" spans="2:11" ht="20.100000000000001" customHeight="1">
      <c r="B132" s="22" t="s">
        <v>498</v>
      </c>
      <c r="C132" s="22" t="s">
        <v>92</v>
      </c>
      <c r="D132" s="22" t="s">
        <v>3</v>
      </c>
      <c r="E132" s="23" t="s">
        <v>318</v>
      </c>
      <c r="F132" s="22" t="s">
        <v>29</v>
      </c>
      <c r="G132" s="24">
        <v>0</v>
      </c>
      <c r="H132" s="25">
        <v>19.47</v>
      </c>
      <c r="I132" s="25">
        <f>H132*K3</f>
        <v>25.554375</v>
      </c>
      <c r="J132" s="25">
        <f t="shared" si="25"/>
        <v>0</v>
      </c>
      <c r="K132" s="26" t="e">
        <f>J132/K193</f>
        <v>#VALUE!</v>
      </c>
    </row>
    <row r="133" spans="2:11" ht="20.100000000000001" customHeight="1">
      <c r="B133" s="22" t="s">
        <v>499</v>
      </c>
      <c r="C133" s="22" t="s">
        <v>31</v>
      </c>
      <c r="D133" s="22" t="s">
        <v>3</v>
      </c>
      <c r="E133" s="23" t="s">
        <v>319</v>
      </c>
      <c r="F133" s="22" t="s">
        <v>29</v>
      </c>
      <c r="G133" s="24">
        <v>0</v>
      </c>
      <c r="H133" s="25">
        <v>12.55</v>
      </c>
      <c r="I133" s="25">
        <f>H133*K3</f>
        <v>16.471875000000001</v>
      </c>
      <c r="J133" s="25">
        <f t="shared" si="25"/>
        <v>0</v>
      </c>
      <c r="K133" s="26" t="e">
        <f>J133/K193</f>
        <v>#VALUE!</v>
      </c>
    </row>
    <row r="134" spans="2:11" ht="20.100000000000001" customHeight="1">
      <c r="B134" s="22" t="s">
        <v>500</v>
      </c>
      <c r="C134" s="22" t="s">
        <v>320</v>
      </c>
      <c r="D134" s="22" t="s">
        <v>3</v>
      </c>
      <c r="E134" s="23" t="s">
        <v>321</v>
      </c>
      <c r="F134" s="22" t="s">
        <v>28</v>
      </c>
      <c r="G134" s="24">
        <v>0</v>
      </c>
      <c r="H134" s="25">
        <v>9.5500000000000007</v>
      </c>
      <c r="I134" s="25">
        <f>H134*K3</f>
        <v>12.534375000000001</v>
      </c>
      <c r="J134" s="25">
        <f t="shared" si="25"/>
        <v>0</v>
      </c>
      <c r="K134" s="26" t="e">
        <f>J134/K193</f>
        <v>#VALUE!</v>
      </c>
    </row>
    <row r="135" spans="2:11" ht="20.100000000000001" customHeight="1">
      <c r="B135" s="16">
        <v>13</v>
      </c>
      <c r="C135" s="46"/>
      <c r="D135" s="47"/>
      <c r="E135" s="17" t="s">
        <v>322</v>
      </c>
      <c r="F135" s="16"/>
      <c r="G135" s="18"/>
      <c r="H135" s="19"/>
      <c r="I135" s="19"/>
      <c r="J135" s="19">
        <f>SUM(J136:J140)</f>
        <v>0</v>
      </c>
      <c r="K135" s="20" t="e">
        <f>SUM(K136:K140)</f>
        <v>#VALUE!</v>
      </c>
    </row>
    <row r="136" spans="2:11" ht="20.100000000000001" customHeight="1">
      <c r="B136" s="22" t="s">
        <v>75</v>
      </c>
      <c r="C136" s="22" t="s">
        <v>323</v>
      </c>
      <c r="D136" s="22" t="s">
        <v>3</v>
      </c>
      <c r="E136" s="23" t="s">
        <v>324</v>
      </c>
      <c r="F136" s="22" t="s">
        <v>29</v>
      </c>
      <c r="G136" s="24">
        <v>72</v>
      </c>
      <c r="H136" s="25"/>
      <c r="I136" s="25">
        <f>H136*K3</f>
        <v>0</v>
      </c>
      <c r="J136" s="25">
        <f t="shared" ref="J136:J140" si="26">G136*I136</f>
        <v>0</v>
      </c>
      <c r="K136" s="26" t="e">
        <f>J136/K193</f>
        <v>#VALUE!</v>
      </c>
    </row>
    <row r="137" spans="2:11" ht="20.100000000000001" customHeight="1">
      <c r="B137" s="22" t="s">
        <v>76</v>
      </c>
      <c r="C137" s="22" t="s">
        <v>325</v>
      </c>
      <c r="D137" s="22" t="s">
        <v>3</v>
      </c>
      <c r="E137" s="23" t="s">
        <v>326</v>
      </c>
      <c r="F137" s="22" t="s">
        <v>29</v>
      </c>
      <c r="G137" s="24">
        <v>20</v>
      </c>
      <c r="H137" s="25"/>
      <c r="I137" s="25">
        <f>H137*K3</f>
        <v>0</v>
      </c>
      <c r="J137" s="25">
        <f t="shared" si="26"/>
        <v>0</v>
      </c>
      <c r="K137" s="26" t="e">
        <f>J137/K193</f>
        <v>#VALUE!</v>
      </c>
    </row>
    <row r="138" spans="2:11" ht="20.100000000000001" customHeight="1">
      <c r="B138" s="22" t="s">
        <v>501</v>
      </c>
      <c r="C138" s="22" t="s">
        <v>327</v>
      </c>
      <c r="D138" s="22" t="s">
        <v>3</v>
      </c>
      <c r="E138" s="23" t="s">
        <v>328</v>
      </c>
      <c r="F138" s="22" t="s">
        <v>29</v>
      </c>
      <c r="G138" s="24">
        <v>4</v>
      </c>
      <c r="H138" s="25"/>
      <c r="I138" s="25">
        <f>H138*K3</f>
        <v>0</v>
      </c>
      <c r="J138" s="25">
        <f t="shared" si="26"/>
        <v>0</v>
      </c>
      <c r="K138" s="26" t="e">
        <f>J138/K193</f>
        <v>#VALUE!</v>
      </c>
    </row>
    <row r="139" spans="2:11" ht="20.100000000000001" customHeight="1">
      <c r="B139" s="22" t="s">
        <v>502</v>
      </c>
      <c r="C139" s="22" t="s">
        <v>329</v>
      </c>
      <c r="D139" s="22" t="s">
        <v>27</v>
      </c>
      <c r="E139" s="23" t="s">
        <v>330</v>
      </c>
      <c r="F139" s="22" t="s">
        <v>28</v>
      </c>
      <c r="G139" s="24">
        <v>4</v>
      </c>
      <c r="H139" s="25"/>
      <c r="I139" s="25">
        <f>H139*K3</f>
        <v>0</v>
      </c>
      <c r="J139" s="25">
        <f t="shared" si="26"/>
        <v>0</v>
      </c>
      <c r="K139" s="26" t="e">
        <f>J139/K193</f>
        <v>#VALUE!</v>
      </c>
    </row>
    <row r="140" spans="2:11" ht="20.100000000000001" customHeight="1">
      <c r="B140" s="22" t="s">
        <v>503</v>
      </c>
      <c r="C140" s="22" t="s">
        <v>331</v>
      </c>
      <c r="D140" s="22" t="s">
        <v>25</v>
      </c>
      <c r="E140" s="23" t="s">
        <v>332</v>
      </c>
      <c r="F140" s="22" t="s">
        <v>29</v>
      </c>
      <c r="G140" s="24">
        <v>72</v>
      </c>
      <c r="H140" s="25"/>
      <c r="I140" s="25">
        <f>H140*K3</f>
        <v>0</v>
      </c>
      <c r="J140" s="25">
        <f t="shared" si="26"/>
        <v>0</v>
      </c>
      <c r="K140" s="26" t="e">
        <f>J140/K193</f>
        <v>#VALUE!</v>
      </c>
    </row>
    <row r="141" spans="2:11" ht="20.100000000000001" customHeight="1">
      <c r="B141" s="16">
        <v>14</v>
      </c>
      <c r="C141" s="46"/>
      <c r="D141" s="47"/>
      <c r="E141" s="17" t="s">
        <v>333</v>
      </c>
      <c r="F141" s="16"/>
      <c r="G141" s="18"/>
      <c r="H141" s="19"/>
      <c r="I141" s="19"/>
      <c r="J141" s="19">
        <f>SUM(J142:J171)</f>
        <v>0</v>
      </c>
      <c r="K141" s="20" t="e">
        <f>SUM(K142:K171)</f>
        <v>#VALUE!</v>
      </c>
    </row>
    <row r="142" spans="2:11" ht="20.100000000000001" customHeight="1">
      <c r="B142" s="22" t="s">
        <v>77</v>
      </c>
      <c r="C142" s="22" t="s">
        <v>334</v>
      </c>
      <c r="D142" s="22" t="s">
        <v>3</v>
      </c>
      <c r="E142" s="23" t="s">
        <v>335</v>
      </c>
      <c r="F142" s="22" t="s">
        <v>28</v>
      </c>
      <c r="G142" s="24">
        <v>5</v>
      </c>
      <c r="H142" s="25"/>
      <c r="I142" s="25">
        <f>H142*K3</f>
        <v>0</v>
      </c>
      <c r="J142" s="25">
        <f t="shared" ref="J142:J171" si="27">G142*I142</f>
        <v>0</v>
      </c>
      <c r="K142" s="26" t="e">
        <f>J142/K193</f>
        <v>#VALUE!</v>
      </c>
    </row>
    <row r="143" spans="2:11" ht="20.100000000000001" customHeight="1">
      <c r="B143" s="22" t="s">
        <v>78</v>
      </c>
      <c r="C143" s="22" t="s">
        <v>336</v>
      </c>
      <c r="D143" s="22" t="s">
        <v>3</v>
      </c>
      <c r="E143" s="23" t="s">
        <v>337</v>
      </c>
      <c r="F143" s="22" t="s">
        <v>28</v>
      </c>
      <c r="G143" s="24">
        <v>5</v>
      </c>
      <c r="H143" s="25"/>
      <c r="I143" s="25">
        <f>H143*K3</f>
        <v>0</v>
      </c>
      <c r="J143" s="25">
        <f t="shared" ref="J143:J167" si="28">G143*I143</f>
        <v>0</v>
      </c>
      <c r="K143" s="26" t="e">
        <f>J143/K193</f>
        <v>#VALUE!</v>
      </c>
    </row>
    <row r="144" spans="2:11" ht="20.100000000000001" customHeight="1">
      <c r="B144" s="22" t="s">
        <v>79</v>
      </c>
      <c r="C144" s="22" t="s">
        <v>338</v>
      </c>
      <c r="D144" s="22" t="s">
        <v>27</v>
      </c>
      <c r="E144" s="23" t="s">
        <v>339</v>
      </c>
      <c r="F144" s="22" t="s">
        <v>28</v>
      </c>
      <c r="G144" s="24">
        <v>4</v>
      </c>
      <c r="H144" s="25"/>
      <c r="I144" s="25">
        <f>H144*K3</f>
        <v>0</v>
      </c>
      <c r="J144" s="25">
        <f t="shared" si="28"/>
        <v>0</v>
      </c>
      <c r="K144" s="26" t="e">
        <f>J144/K193</f>
        <v>#VALUE!</v>
      </c>
    </row>
    <row r="145" spans="2:11" ht="20.100000000000001" customHeight="1">
      <c r="B145" s="22" t="s">
        <v>80</v>
      </c>
      <c r="C145" s="22" t="s">
        <v>340</v>
      </c>
      <c r="D145" s="22" t="s">
        <v>27</v>
      </c>
      <c r="E145" s="23" t="s">
        <v>341</v>
      </c>
      <c r="F145" s="22" t="s">
        <v>28</v>
      </c>
      <c r="G145" s="24">
        <v>1</v>
      </c>
      <c r="H145" s="25"/>
      <c r="I145" s="25">
        <f>H145*K3</f>
        <v>0</v>
      </c>
      <c r="J145" s="25">
        <f t="shared" si="28"/>
        <v>0</v>
      </c>
      <c r="K145" s="26" t="e">
        <f>J145/K193</f>
        <v>#VALUE!</v>
      </c>
    </row>
    <row r="146" spans="2:11" ht="20.100000000000001" customHeight="1">
      <c r="B146" s="22" t="s">
        <v>115</v>
      </c>
      <c r="C146" s="22" t="s">
        <v>342</v>
      </c>
      <c r="D146" s="22" t="s">
        <v>3</v>
      </c>
      <c r="E146" s="23" t="s">
        <v>343</v>
      </c>
      <c r="F146" s="22" t="s">
        <v>28</v>
      </c>
      <c r="G146" s="24">
        <v>16</v>
      </c>
      <c r="H146" s="25"/>
      <c r="I146" s="25">
        <f>H146*K3</f>
        <v>0</v>
      </c>
      <c r="J146" s="25">
        <f t="shared" si="28"/>
        <v>0</v>
      </c>
      <c r="K146" s="26" t="e">
        <f>J146/K193</f>
        <v>#VALUE!</v>
      </c>
    </row>
    <row r="147" spans="2:11" ht="20.100000000000001" customHeight="1">
      <c r="B147" s="22" t="s">
        <v>116</v>
      </c>
      <c r="C147" s="22" t="s">
        <v>344</v>
      </c>
      <c r="D147" s="22" t="s">
        <v>3</v>
      </c>
      <c r="E147" s="23" t="s">
        <v>345</v>
      </c>
      <c r="F147" s="22" t="s">
        <v>28</v>
      </c>
      <c r="G147" s="24">
        <v>7</v>
      </c>
      <c r="H147" s="25"/>
      <c r="I147" s="25">
        <f>H147*K3</f>
        <v>0</v>
      </c>
      <c r="J147" s="25">
        <f t="shared" si="28"/>
        <v>0</v>
      </c>
      <c r="K147" s="26" t="e">
        <f>J147/K193</f>
        <v>#VALUE!</v>
      </c>
    </row>
    <row r="148" spans="2:11" ht="30" customHeight="1">
      <c r="B148" s="22" t="s">
        <v>504</v>
      </c>
      <c r="C148" s="22" t="s">
        <v>99</v>
      </c>
      <c r="D148" s="22" t="s">
        <v>3</v>
      </c>
      <c r="E148" s="23" t="s">
        <v>346</v>
      </c>
      <c r="F148" s="22" t="s">
        <v>29</v>
      </c>
      <c r="G148" s="24">
        <v>190</v>
      </c>
      <c r="H148" s="25"/>
      <c r="I148" s="25">
        <f>H148*K3</f>
        <v>0</v>
      </c>
      <c r="J148" s="25">
        <f t="shared" si="28"/>
        <v>0</v>
      </c>
      <c r="K148" s="26" t="e">
        <f>J148/K193</f>
        <v>#VALUE!</v>
      </c>
    </row>
    <row r="149" spans="2:11" ht="30" customHeight="1">
      <c r="B149" s="22" t="s">
        <v>505</v>
      </c>
      <c r="C149" s="22" t="s">
        <v>100</v>
      </c>
      <c r="D149" s="22" t="s">
        <v>3</v>
      </c>
      <c r="E149" s="23" t="s">
        <v>347</v>
      </c>
      <c r="F149" s="22" t="s">
        <v>29</v>
      </c>
      <c r="G149" s="24">
        <v>820</v>
      </c>
      <c r="H149" s="25"/>
      <c r="I149" s="25">
        <f>H149*K3</f>
        <v>0</v>
      </c>
      <c r="J149" s="25">
        <f t="shared" si="28"/>
        <v>0</v>
      </c>
      <c r="K149" s="26" t="e">
        <f>J149/K193</f>
        <v>#VALUE!</v>
      </c>
    </row>
    <row r="150" spans="2:11" ht="30" customHeight="1">
      <c r="B150" s="22" t="s">
        <v>506</v>
      </c>
      <c r="C150" s="22" t="s">
        <v>348</v>
      </c>
      <c r="D150" s="22" t="s">
        <v>3</v>
      </c>
      <c r="E150" s="23" t="s">
        <v>349</v>
      </c>
      <c r="F150" s="22" t="s">
        <v>29</v>
      </c>
      <c r="G150" s="24">
        <v>14</v>
      </c>
      <c r="H150" s="25"/>
      <c r="I150" s="25">
        <f>H150*K3</f>
        <v>0</v>
      </c>
      <c r="J150" s="25">
        <f t="shared" si="28"/>
        <v>0</v>
      </c>
      <c r="K150" s="26" t="e">
        <f>J150/K193</f>
        <v>#VALUE!</v>
      </c>
    </row>
    <row r="151" spans="2:11" ht="30" customHeight="1">
      <c r="B151" s="22" t="s">
        <v>507</v>
      </c>
      <c r="C151" s="22" t="s">
        <v>350</v>
      </c>
      <c r="D151" s="22" t="s">
        <v>3</v>
      </c>
      <c r="E151" s="23" t="s">
        <v>351</v>
      </c>
      <c r="F151" s="22" t="s">
        <v>29</v>
      </c>
      <c r="G151" s="24">
        <v>41</v>
      </c>
      <c r="H151" s="25"/>
      <c r="I151" s="25">
        <f>H151*K3</f>
        <v>0</v>
      </c>
      <c r="J151" s="25">
        <f t="shared" si="28"/>
        <v>0</v>
      </c>
      <c r="K151" s="26" t="e">
        <f>J151/K193</f>
        <v>#VALUE!</v>
      </c>
    </row>
    <row r="152" spans="2:11" ht="20.100000000000001" customHeight="1">
      <c r="B152" s="22" t="s">
        <v>508</v>
      </c>
      <c r="C152" s="22" t="s">
        <v>32</v>
      </c>
      <c r="D152" s="22" t="s">
        <v>3</v>
      </c>
      <c r="E152" s="23" t="s">
        <v>352</v>
      </c>
      <c r="F152" s="22" t="s">
        <v>28</v>
      </c>
      <c r="G152" s="24">
        <v>2</v>
      </c>
      <c r="H152" s="25"/>
      <c r="I152" s="25">
        <f>H152*K3</f>
        <v>0</v>
      </c>
      <c r="J152" s="25">
        <f t="shared" si="28"/>
        <v>0</v>
      </c>
      <c r="K152" s="26" t="e">
        <f>J152/K193</f>
        <v>#VALUE!</v>
      </c>
    </row>
    <row r="153" spans="2:11" ht="20.100000000000001" customHeight="1">
      <c r="B153" s="22" t="s">
        <v>509</v>
      </c>
      <c r="C153" s="22" t="s">
        <v>353</v>
      </c>
      <c r="D153" s="22" t="s">
        <v>354</v>
      </c>
      <c r="E153" s="23" t="s">
        <v>355</v>
      </c>
      <c r="F153" s="22" t="s">
        <v>28</v>
      </c>
      <c r="G153" s="24">
        <v>1</v>
      </c>
      <c r="H153" s="25"/>
      <c r="I153" s="25">
        <f>H153*K3</f>
        <v>0</v>
      </c>
      <c r="J153" s="25">
        <f t="shared" si="28"/>
        <v>0</v>
      </c>
      <c r="K153" s="26" t="e">
        <f>J153/K193</f>
        <v>#VALUE!</v>
      </c>
    </row>
    <row r="154" spans="2:11" ht="20.100000000000001" customHeight="1">
      <c r="B154" s="22" t="s">
        <v>510</v>
      </c>
      <c r="C154" s="22" t="s">
        <v>356</v>
      </c>
      <c r="D154" s="22" t="s">
        <v>3</v>
      </c>
      <c r="E154" s="23" t="s">
        <v>357</v>
      </c>
      <c r="F154" s="22" t="s">
        <v>28</v>
      </c>
      <c r="G154" s="24">
        <v>7</v>
      </c>
      <c r="H154" s="25"/>
      <c r="I154" s="25">
        <f>H154*K3</f>
        <v>0</v>
      </c>
      <c r="J154" s="25">
        <f t="shared" si="28"/>
        <v>0</v>
      </c>
      <c r="K154" s="26" t="e">
        <f>J154/K193</f>
        <v>#VALUE!</v>
      </c>
    </row>
    <row r="155" spans="2:11" ht="20.100000000000001" customHeight="1">
      <c r="B155" s="22" t="s">
        <v>511</v>
      </c>
      <c r="C155" s="22" t="s">
        <v>358</v>
      </c>
      <c r="D155" s="22" t="s">
        <v>3</v>
      </c>
      <c r="E155" s="23" t="s">
        <v>359</v>
      </c>
      <c r="F155" s="22" t="s">
        <v>28</v>
      </c>
      <c r="G155" s="24">
        <v>5</v>
      </c>
      <c r="H155" s="25"/>
      <c r="I155" s="25">
        <f>H155*K3</f>
        <v>0</v>
      </c>
      <c r="J155" s="25">
        <f t="shared" si="28"/>
        <v>0</v>
      </c>
      <c r="K155" s="26" t="e">
        <f>J155/K193</f>
        <v>#VALUE!</v>
      </c>
    </row>
    <row r="156" spans="2:11" ht="20.100000000000001" customHeight="1">
      <c r="B156" s="22" t="s">
        <v>512</v>
      </c>
      <c r="C156" s="22" t="s">
        <v>360</v>
      </c>
      <c r="D156" s="22" t="s">
        <v>3</v>
      </c>
      <c r="E156" s="23" t="s">
        <v>361</v>
      </c>
      <c r="F156" s="22" t="s">
        <v>28</v>
      </c>
      <c r="G156" s="24">
        <v>5</v>
      </c>
      <c r="H156" s="25"/>
      <c r="I156" s="25">
        <f>H156*K3</f>
        <v>0</v>
      </c>
      <c r="J156" s="25">
        <f t="shared" si="28"/>
        <v>0</v>
      </c>
      <c r="K156" s="26" t="e">
        <f>J156/K193</f>
        <v>#VALUE!</v>
      </c>
    </row>
    <row r="157" spans="2:11" ht="20.100000000000001" customHeight="1">
      <c r="B157" s="22" t="s">
        <v>513</v>
      </c>
      <c r="C157" s="22" t="s">
        <v>362</v>
      </c>
      <c r="D157" s="22" t="s">
        <v>3</v>
      </c>
      <c r="E157" s="23" t="s">
        <v>363</v>
      </c>
      <c r="F157" s="22" t="s">
        <v>28</v>
      </c>
      <c r="G157" s="24">
        <v>8</v>
      </c>
      <c r="H157" s="25"/>
      <c r="I157" s="25">
        <f>H157*K3</f>
        <v>0</v>
      </c>
      <c r="J157" s="25">
        <f t="shared" si="28"/>
        <v>0</v>
      </c>
      <c r="K157" s="26" t="e">
        <f>J157/K193</f>
        <v>#VALUE!</v>
      </c>
    </row>
    <row r="158" spans="2:11" ht="20.100000000000001" customHeight="1">
      <c r="B158" s="22" t="s">
        <v>514</v>
      </c>
      <c r="C158" s="22" t="s">
        <v>364</v>
      </c>
      <c r="D158" s="22" t="s">
        <v>27</v>
      </c>
      <c r="E158" s="23" t="s">
        <v>365</v>
      </c>
      <c r="F158" s="22" t="s">
        <v>28</v>
      </c>
      <c r="G158" s="24">
        <v>2</v>
      </c>
      <c r="H158" s="25"/>
      <c r="I158" s="25">
        <f>H158*K3</f>
        <v>0</v>
      </c>
      <c r="J158" s="25">
        <f t="shared" si="28"/>
        <v>0</v>
      </c>
      <c r="K158" s="26" t="e">
        <f>J158/K193</f>
        <v>#VALUE!</v>
      </c>
    </row>
    <row r="159" spans="2:11" ht="20.100000000000001" customHeight="1">
      <c r="B159" s="22" t="s">
        <v>515</v>
      </c>
      <c r="C159" s="22" t="s">
        <v>366</v>
      </c>
      <c r="D159" s="22" t="s">
        <v>27</v>
      </c>
      <c r="E159" s="23" t="s">
        <v>367</v>
      </c>
      <c r="F159" s="22" t="s">
        <v>28</v>
      </c>
      <c r="G159" s="24">
        <v>1</v>
      </c>
      <c r="H159" s="25"/>
      <c r="I159" s="25">
        <f>H159*K3</f>
        <v>0</v>
      </c>
      <c r="J159" s="25">
        <f t="shared" si="28"/>
        <v>0</v>
      </c>
      <c r="K159" s="26" t="e">
        <f>J159/K193</f>
        <v>#VALUE!</v>
      </c>
    </row>
    <row r="160" spans="2:11" ht="20.100000000000001" customHeight="1">
      <c r="B160" s="22" t="s">
        <v>516</v>
      </c>
      <c r="C160" s="22" t="s">
        <v>368</v>
      </c>
      <c r="D160" s="22" t="s">
        <v>369</v>
      </c>
      <c r="E160" s="23" t="s">
        <v>370</v>
      </c>
      <c r="F160" s="22" t="s">
        <v>28</v>
      </c>
      <c r="G160" s="24">
        <v>1</v>
      </c>
      <c r="H160" s="25"/>
      <c r="I160" s="25">
        <f>H160*K3</f>
        <v>0</v>
      </c>
      <c r="J160" s="25">
        <f t="shared" si="28"/>
        <v>0</v>
      </c>
      <c r="K160" s="26" t="e">
        <f>J160/K193</f>
        <v>#VALUE!</v>
      </c>
    </row>
    <row r="161" spans="2:13" ht="30" customHeight="1">
      <c r="B161" s="22" t="s">
        <v>517</v>
      </c>
      <c r="C161" s="22" t="s">
        <v>371</v>
      </c>
      <c r="D161" s="22" t="s">
        <v>3</v>
      </c>
      <c r="E161" s="23" t="s">
        <v>372</v>
      </c>
      <c r="F161" s="22" t="s">
        <v>28</v>
      </c>
      <c r="G161" s="24">
        <v>1</v>
      </c>
      <c r="H161" s="25"/>
      <c r="I161" s="25">
        <f>H161*K3</f>
        <v>0</v>
      </c>
      <c r="J161" s="25">
        <f t="shared" si="28"/>
        <v>0</v>
      </c>
      <c r="K161" s="26" t="e">
        <f>J161/K193</f>
        <v>#VALUE!</v>
      </c>
    </row>
    <row r="162" spans="2:13" ht="30" customHeight="1">
      <c r="B162" s="22" t="s">
        <v>518</v>
      </c>
      <c r="C162" s="22" t="s">
        <v>101</v>
      </c>
      <c r="D162" s="22" t="s">
        <v>3</v>
      </c>
      <c r="E162" s="23" t="s">
        <v>373</v>
      </c>
      <c r="F162" s="22" t="s">
        <v>28</v>
      </c>
      <c r="G162" s="24">
        <v>1</v>
      </c>
      <c r="H162" s="25"/>
      <c r="I162" s="25">
        <f>H162*K3</f>
        <v>0</v>
      </c>
      <c r="J162" s="25">
        <f t="shared" si="28"/>
        <v>0</v>
      </c>
      <c r="K162" s="26" t="e">
        <f>J162/K193</f>
        <v>#VALUE!</v>
      </c>
    </row>
    <row r="163" spans="2:13" ht="20.100000000000001" customHeight="1">
      <c r="B163" s="22" t="s">
        <v>519</v>
      </c>
      <c r="C163" s="22" t="s">
        <v>374</v>
      </c>
      <c r="D163" s="22" t="s">
        <v>3</v>
      </c>
      <c r="E163" s="23" t="s">
        <v>375</v>
      </c>
      <c r="F163" s="22" t="s">
        <v>29</v>
      </c>
      <c r="G163" s="24">
        <v>22</v>
      </c>
      <c r="H163" s="25"/>
      <c r="I163" s="25">
        <f>H163*K3</f>
        <v>0</v>
      </c>
      <c r="J163" s="25">
        <f t="shared" si="28"/>
        <v>0</v>
      </c>
      <c r="K163" s="26" t="e">
        <f>J163/K193</f>
        <v>#VALUE!</v>
      </c>
    </row>
    <row r="164" spans="2:13" ht="20.100000000000001" customHeight="1">
      <c r="B164" s="22" t="s">
        <v>520</v>
      </c>
      <c r="C164" s="22" t="s">
        <v>376</v>
      </c>
      <c r="D164" s="22" t="s">
        <v>3</v>
      </c>
      <c r="E164" s="23" t="s">
        <v>377</v>
      </c>
      <c r="F164" s="22" t="s">
        <v>29</v>
      </c>
      <c r="G164" s="24">
        <v>32</v>
      </c>
      <c r="H164" s="25"/>
      <c r="I164" s="25">
        <f>H164*K3</f>
        <v>0</v>
      </c>
      <c r="J164" s="25">
        <f t="shared" si="28"/>
        <v>0</v>
      </c>
      <c r="K164" s="26" t="e">
        <f>J164/K193</f>
        <v>#VALUE!</v>
      </c>
    </row>
    <row r="165" spans="2:13" ht="20.100000000000001" customHeight="1">
      <c r="B165" s="22" t="s">
        <v>521</v>
      </c>
      <c r="C165" s="22" t="s">
        <v>378</v>
      </c>
      <c r="D165" s="22" t="s">
        <v>3</v>
      </c>
      <c r="E165" s="23" t="s">
        <v>379</v>
      </c>
      <c r="F165" s="22" t="s">
        <v>29</v>
      </c>
      <c r="G165" s="24">
        <v>22</v>
      </c>
      <c r="H165" s="25"/>
      <c r="I165" s="25">
        <f>H165*K3</f>
        <v>0</v>
      </c>
      <c r="J165" s="25">
        <f t="shared" si="28"/>
        <v>0</v>
      </c>
      <c r="K165" s="26" t="e">
        <f>J165/K193</f>
        <v>#VALUE!</v>
      </c>
    </row>
    <row r="166" spans="2:13" ht="20.100000000000001" customHeight="1">
      <c r="B166" s="22" t="s">
        <v>522</v>
      </c>
      <c r="C166" s="22" t="s">
        <v>380</v>
      </c>
      <c r="D166" s="22" t="s">
        <v>3</v>
      </c>
      <c r="E166" s="23" t="s">
        <v>381</v>
      </c>
      <c r="F166" s="22" t="s">
        <v>29</v>
      </c>
      <c r="G166" s="24">
        <v>86</v>
      </c>
      <c r="H166" s="25"/>
      <c r="I166" s="25">
        <f>H166*K3</f>
        <v>0</v>
      </c>
      <c r="J166" s="25">
        <f t="shared" si="28"/>
        <v>0</v>
      </c>
      <c r="K166" s="26" t="e">
        <f>J166/K193</f>
        <v>#VALUE!</v>
      </c>
    </row>
    <row r="167" spans="2:13" ht="20.100000000000001" customHeight="1">
      <c r="B167" s="22" t="s">
        <v>523</v>
      </c>
      <c r="C167" s="22" t="s">
        <v>382</v>
      </c>
      <c r="D167" s="22" t="s">
        <v>3</v>
      </c>
      <c r="E167" s="23" t="s">
        <v>383</v>
      </c>
      <c r="F167" s="22" t="s">
        <v>29</v>
      </c>
      <c r="G167" s="24">
        <v>17</v>
      </c>
      <c r="H167" s="25"/>
      <c r="I167" s="25">
        <f>H167*K3</f>
        <v>0</v>
      </c>
      <c r="J167" s="25">
        <f t="shared" si="28"/>
        <v>0</v>
      </c>
      <c r="K167" s="26" t="e">
        <f>J167/K193</f>
        <v>#VALUE!</v>
      </c>
    </row>
    <row r="168" spans="2:13" ht="20.100000000000001" customHeight="1">
      <c r="B168" s="22" t="s">
        <v>524</v>
      </c>
      <c r="C168" s="22" t="s">
        <v>384</v>
      </c>
      <c r="D168" s="22" t="s">
        <v>3</v>
      </c>
      <c r="E168" s="23" t="s">
        <v>385</v>
      </c>
      <c r="F168" s="22" t="s">
        <v>29</v>
      </c>
      <c r="G168" s="24">
        <v>34</v>
      </c>
      <c r="H168" s="25"/>
      <c r="I168" s="25">
        <f>H168*K3</f>
        <v>0</v>
      </c>
      <c r="J168" s="25">
        <f t="shared" si="27"/>
        <v>0</v>
      </c>
      <c r="K168" s="26" t="e">
        <f>J168/K193</f>
        <v>#VALUE!</v>
      </c>
    </row>
    <row r="169" spans="2:13" ht="20.100000000000001" customHeight="1">
      <c r="B169" s="22" t="s">
        <v>525</v>
      </c>
      <c r="C169" s="22" t="s">
        <v>386</v>
      </c>
      <c r="D169" s="22" t="s">
        <v>3</v>
      </c>
      <c r="E169" s="23" t="s">
        <v>387</v>
      </c>
      <c r="F169" s="22" t="s">
        <v>28</v>
      </c>
      <c r="G169" s="24">
        <v>6</v>
      </c>
      <c r="H169" s="25"/>
      <c r="I169" s="25">
        <f>H169*K3</f>
        <v>0</v>
      </c>
      <c r="J169" s="25">
        <f t="shared" si="27"/>
        <v>0</v>
      </c>
      <c r="K169" s="26" t="e">
        <f>J169/K193</f>
        <v>#VALUE!</v>
      </c>
    </row>
    <row r="170" spans="2:13" ht="20.100000000000001" customHeight="1">
      <c r="B170" s="22" t="s">
        <v>526</v>
      </c>
      <c r="C170" s="22" t="s">
        <v>388</v>
      </c>
      <c r="D170" s="22" t="s">
        <v>3</v>
      </c>
      <c r="E170" s="23" t="s">
        <v>389</v>
      </c>
      <c r="F170" s="22" t="s">
        <v>28</v>
      </c>
      <c r="G170" s="24">
        <v>1</v>
      </c>
      <c r="H170" s="25"/>
      <c r="I170" s="25">
        <f>H170*K3</f>
        <v>0</v>
      </c>
      <c r="J170" s="25">
        <f t="shared" si="27"/>
        <v>0</v>
      </c>
      <c r="K170" s="26" t="e">
        <f>J170/K193</f>
        <v>#VALUE!</v>
      </c>
    </row>
    <row r="171" spans="2:13" ht="30" customHeight="1">
      <c r="B171" s="22" t="s">
        <v>527</v>
      </c>
      <c r="C171" s="22" t="s">
        <v>390</v>
      </c>
      <c r="D171" s="22" t="s">
        <v>26</v>
      </c>
      <c r="E171" s="23" t="s">
        <v>391</v>
      </c>
      <c r="F171" s="22" t="s">
        <v>28</v>
      </c>
      <c r="G171" s="24">
        <v>15</v>
      </c>
      <c r="H171" s="25"/>
      <c r="I171" s="25">
        <f>H171*K3</f>
        <v>0</v>
      </c>
      <c r="J171" s="25">
        <f t="shared" si="27"/>
        <v>0</v>
      </c>
      <c r="K171" s="26" t="e">
        <f>J171/K193</f>
        <v>#VALUE!</v>
      </c>
    </row>
    <row r="172" spans="2:13" ht="20.100000000000001" customHeight="1">
      <c r="B172" s="16">
        <v>15</v>
      </c>
      <c r="C172" s="46"/>
      <c r="D172" s="47"/>
      <c r="E172" s="17" t="s">
        <v>392</v>
      </c>
      <c r="F172" s="16"/>
      <c r="G172" s="18"/>
      <c r="H172" s="19"/>
      <c r="I172" s="19"/>
      <c r="J172" s="19">
        <f>SUM(J173:J178)</f>
        <v>0</v>
      </c>
      <c r="K172" s="20" t="e">
        <f>SUM(K173:K178)</f>
        <v>#VALUE!</v>
      </c>
    </row>
    <row r="173" spans="2:13" s="15" customFormat="1" ht="20.100000000000001" customHeight="1">
      <c r="B173" s="22" t="s">
        <v>81</v>
      </c>
      <c r="C173" s="22" t="s">
        <v>393</v>
      </c>
      <c r="D173" s="22" t="s">
        <v>27</v>
      </c>
      <c r="E173" s="23" t="s">
        <v>394</v>
      </c>
      <c r="F173" s="22" t="s">
        <v>28</v>
      </c>
      <c r="G173" s="24">
        <v>5</v>
      </c>
      <c r="H173" s="25"/>
      <c r="I173" s="25">
        <f>H173*K3</f>
        <v>0</v>
      </c>
      <c r="J173" s="25">
        <f t="shared" ref="J173" si="29">G173*I173</f>
        <v>0</v>
      </c>
      <c r="K173" s="26" t="e">
        <f>J173/K193</f>
        <v>#VALUE!</v>
      </c>
      <c r="M173" s="21"/>
    </row>
    <row r="174" spans="2:13" s="15" customFormat="1" ht="20.100000000000001" customHeight="1">
      <c r="B174" s="22" t="s">
        <v>528</v>
      </c>
      <c r="C174" s="22" t="s">
        <v>395</v>
      </c>
      <c r="D174" s="22" t="s">
        <v>27</v>
      </c>
      <c r="E174" s="23" t="s">
        <v>396</v>
      </c>
      <c r="F174" s="22" t="s">
        <v>28</v>
      </c>
      <c r="G174" s="24">
        <v>12</v>
      </c>
      <c r="H174" s="25"/>
      <c r="I174" s="25">
        <f>H174*K3</f>
        <v>0</v>
      </c>
      <c r="J174" s="25">
        <f t="shared" ref="J174:J178" si="30">G174*I174</f>
        <v>0</v>
      </c>
      <c r="K174" s="26" t="e">
        <f>J174/K193</f>
        <v>#VALUE!</v>
      </c>
      <c r="M174" s="21"/>
    </row>
    <row r="175" spans="2:13" s="15" customFormat="1" ht="20.100000000000001" customHeight="1">
      <c r="B175" s="22" t="s">
        <v>529</v>
      </c>
      <c r="C175" s="22" t="s">
        <v>397</v>
      </c>
      <c r="D175" s="22" t="s">
        <v>3</v>
      </c>
      <c r="E175" s="23" t="s">
        <v>398</v>
      </c>
      <c r="F175" s="22" t="s">
        <v>28</v>
      </c>
      <c r="G175" s="24">
        <v>24</v>
      </c>
      <c r="H175" s="25"/>
      <c r="I175" s="25">
        <f>H175*K3</f>
        <v>0</v>
      </c>
      <c r="J175" s="25">
        <f t="shared" si="30"/>
        <v>0</v>
      </c>
      <c r="K175" s="26" t="e">
        <f>J175/K193</f>
        <v>#VALUE!</v>
      </c>
      <c r="M175" s="21"/>
    </row>
    <row r="176" spans="2:13" s="15" customFormat="1" ht="20.100000000000001" customHeight="1">
      <c r="B176" s="22" t="s">
        <v>530</v>
      </c>
      <c r="C176" s="22" t="s">
        <v>399</v>
      </c>
      <c r="D176" s="22" t="s">
        <v>3</v>
      </c>
      <c r="E176" s="23" t="s">
        <v>400</v>
      </c>
      <c r="F176" s="22" t="s">
        <v>28</v>
      </c>
      <c r="G176" s="24">
        <v>5</v>
      </c>
      <c r="H176" s="25"/>
      <c r="I176" s="25">
        <f>H176*K3</f>
        <v>0</v>
      </c>
      <c r="J176" s="25">
        <f t="shared" si="30"/>
        <v>0</v>
      </c>
      <c r="K176" s="26" t="e">
        <f>J176/K193</f>
        <v>#VALUE!</v>
      </c>
      <c r="M176" s="21"/>
    </row>
    <row r="177" spans="2:13" s="15" customFormat="1" ht="20.100000000000001" customHeight="1">
      <c r="B177" s="22" t="s">
        <v>531</v>
      </c>
      <c r="C177" s="22" t="s">
        <v>401</v>
      </c>
      <c r="D177" s="22" t="s">
        <v>3</v>
      </c>
      <c r="E177" s="23" t="s">
        <v>402</v>
      </c>
      <c r="F177" s="22" t="s">
        <v>28</v>
      </c>
      <c r="G177" s="24">
        <v>18</v>
      </c>
      <c r="H177" s="25"/>
      <c r="I177" s="25">
        <f>H177*K3</f>
        <v>0</v>
      </c>
      <c r="J177" s="25">
        <f t="shared" si="30"/>
        <v>0</v>
      </c>
      <c r="K177" s="26" t="e">
        <f>J177/K193</f>
        <v>#VALUE!</v>
      </c>
      <c r="M177" s="21"/>
    </row>
    <row r="178" spans="2:13" s="15" customFormat="1" ht="20.100000000000001" customHeight="1">
      <c r="B178" s="22" t="s">
        <v>532</v>
      </c>
      <c r="C178" s="22" t="s">
        <v>403</v>
      </c>
      <c r="D178" s="22" t="s">
        <v>27</v>
      </c>
      <c r="E178" s="23" t="s">
        <v>404</v>
      </c>
      <c r="F178" s="22" t="s">
        <v>28</v>
      </c>
      <c r="G178" s="24">
        <v>5</v>
      </c>
      <c r="H178" s="25"/>
      <c r="I178" s="25">
        <f>H178*K3</f>
        <v>0</v>
      </c>
      <c r="J178" s="25">
        <f t="shared" si="30"/>
        <v>0</v>
      </c>
      <c r="K178" s="26" t="e">
        <f>J178/K193</f>
        <v>#VALUE!</v>
      </c>
      <c r="M178" s="21"/>
    </row>
    <row r="179" spans="2:13" ht="20.100000000000001" customHeight="1">
      <c r="B179" s="16">
        <v>16</v>
      </c>
      <c r="C179" s="46"/>
      <c r="D179" s="47"/>
      <c r="E179" s="17" t="s">
        <v>405</v>
      </c>
      <c r="F179" s="16"/>
      <c r="G179" s="18"/>
      <c r="H179" s="19"/>
      <c r="I179" s="19"/>
      <c r="J179" s="19">
        <f>SUM(J180:J191)</f>
        <v>0</v>
      </c>
      <c r="K179" s="20" t="e">
        <f>SUM(K180:K191)</f>
        <v>#VALUE!</v>
      </c>
    </row>
    <row r="180" spans="2:13" ht="30" customHeight="1">
      <c r="B180" s="22" t="s">
        <v>82</v>
      </c>
      <c r="C180" s="22" t="s">
        <v>406</v>
      </c>
      <c r="D180" s="22" t="s">
        <v>3</v>
      </c>
      <c r="E180" s="23" t="s">
        <v>407</v>
      </c>
      <c r="F180" s="22" t="s">
        <v>1</v>
      </c>
      <c r="G180" s="24">
        <v>147</v>
      </c>
      <c r="H180" s="25"/>
      <c r="I180" s="25">
        <f>H180*K3</f>
        <v>0</v>
      </c>
      <c r="J180" s="25">
        <f t="shared" ref="J180:J191" si="31">G180*I180</f>
        <v>0</v>
      </c>
      <c r="K180" s="26" t="e">
        <f>J180/K193</f>
        <v>#VALUE!</v>
      </c>
    </row>
    <row r="181" spans="2:13" ht="30" customHeight="1">
      <c r="B181" s="22" t="s">
        <v>83</v>
      </c>
      <c r="C181" s="22" t="s">
        <v>408</v>
      </c>
      <c r="D181" s="22" t="s">
        <v>27</v>
      </c>
      <c r="E181" s="23" t="s">
        <v>409</v>
      </c>
      <c r="F181" s="22" t="s">
        <v>28</v>
      </c>
      <c r="G181" s="24">
        <v>4</v>
      </c>
      <c r="H181" s="25"/>
      <c r="I181" s="25">
        <f>H181*K3</f>
        <v>0</v>
      </c>
      <c r="J181" s="25">
        <f t="shared" ref="J181:J190" si="32">G181*I181</f>
        <v>0</v>
      </c>
      <c r="K181" s="26" t="e">
        <f>J181/K193</f>
        <v>#VALUE!</v>
      </c>
    </row>
    <row r="182" spans="2:13" ht="30" customHeight="1">
      <c r="B182" s="22" t="s">
        <v>535</v>
      </c>
      <c r="C182" s="22" t="s">
        <v>410</v>
      </c>
      <c r="D182" s="22" t="s">
        <v>27</v>
      </c>
      <c r="E182" s="23" t="s">
        <v>411</v>
      </c>
      <c r="F182" s="22" t="s">
        <v>29</v>
      </c>
      <c r="G182" s="24">
        <v>4.8</v>
      </c>
      <c r="H182" s="25"/>
      <c r="I182" s="25">
        <f>H182*K3</f>
        <v>0</v>
      </c>
      <c r="J182" s="25">
        <f t="shared" si="32"/>
        <v>0</v>
      </c>
      <c r="K182" s="26" t="e">
        <f>J182/K193</f>
        <v>#VALUE!</v>
      </c>
    </row>
    <row r="183" spans="2:13" ht="20.100000000000001" customHeight="1">
      <c r="B183" s="22" t="s">
        <v>536</v>
      </c>
      <c r="C183" s="22" t="s">
        <v>412</v>
      </c>
      <c r="D183" s="22" t="s">
        <v>26</v>
      </c>
      <c r="E183" s="23" t="s">
        <v>413</v>
      </c>
      <c r="F183" s="22" t="s">
        <v>29</v>
      </c>
      <c r="G183" s="24">
        <v>4.8</v>
      </c>
      <c r="H183" s="25"/>
      <c r="I183" s="25">
        <f>H183*K3</f>
        <v>0</v>
      </c>
      <c r="J183" s="25">
        <f t="shared" si="32"/>
        <v>0</v>
      </c>
      <c r="K183" s="26" t="e">
        <f>J183/K193</f>
        <v>#VALUE!</v>
      </c>
    </row>
    <row r="184" spans="2:13" ht="30" customHeight="1">
      <c r="B184" s="22" t="s">
        <v>537</v>
      </c>
      <c r="C184" s="22" t="s">
        <v>97</v>
      </c>
      <c r="D184" s="22" t="s">
        <v>26</v>
      </c>
      <c r="E184" s="23" t="s">
        <v>98</v>
      </c>
      <c r="F184" s="22" t="s">
        <v>28</v>
      </c>
      <c r="G184" s="24">
        <v>2</v>
      </c>
      <c r="H184" s="25"/>
      <c r="I184" s="25">
        <f>H184*K3</f>
        <v>0</v>
      </c>
      <c r="J184" s="25">
        <f t="shared" si="32"/>
        <v>0</v>
      </c>
      <c r="K184" s="26" t="e">
        <f>J184/K193</f>
        <v>#VALUE!</v>
      </c>
    </row>
    <row r="185" spans="2:13" ht="30" customHeight="1">
      <c r="B185" s="22" t="s">
        <v>538</v>
      </c>
      <c r="C185" s="22" t="s">
        <v>95</v>
      </c>
      <c r="D185" s="22" t="s">
        <v>26</v>
      </c>
      <c r="E185" s="23" t="s">
        <v>96</v>
      </c>
      <c r="F185" s="22" t="s">
        <v>28</v>
      </c>
      <c r="G185" s="24">
        <v>8</v>
      </c>
      <c r="H185" s="25"/>
      <c r="I185" s="25">
        <f>H185*K3</f>
        <v>0</v>
      </c>
      <c r="J185" s="25">
        <f t="shared" si="32"/>
        <v>0</v>
      </c>
      <c r="K185" s="26" t="e">
        <f>J185/K193</f>
        <v>#VALUE!</v>
      </c>
    </row>
    <row r="186" spans="2:13" ht="20.100000000000001" customHeight="1">
      <c r="B186" s="22" t="s">
        <v>533</v>
      </c>
      <c r="C186" s="22" t="s">
        <v>105</v>
      </c>
      <c r="D186" s="22" t="s">
        <v>3</v>
      </c>
      <c r="E186" s="23" t="s">
        <v>414</v>
      </c>
      <c r="F186" s="22" t="s">
        <v>1</v>
      </c>
      <c r="G186" s="24">
        <v>4.5</v>
      </c>
      <c r="H186" s="25"/>
      <c r="I186" s="25">
        <f>H186*K3</f>
        <v>0</v>
      </c>
      <c r="J186" s="25">
        <f t="shared" si="32"/>
        <v>0</v>
      </c>
      <c r="K186" s="26" t="e">
        <f>J186/K193</f>
        <v>#VALUE!</v>
      </c>
    </row>
    <row r="187" spans="2:13" ht="20.100000000000001" customHeight="1">
      <c r="B187" s="22" t="s">
        <v>539</v>
      </c>
      <c r="C187" s="22" t="s">
        <v>415</v>
      </c>
      <c r="D187" s="22" t="s">
        <v>25</v>
      </c>
      <c r="E187" s="23" t="s">
        <v>416</v>
      </c>
      <c r="F187" s="22" t="s">
        <v>417</v>
      </c>
      <c r="G187" s="24">
        <v>1</v>
      </c>
      <c r="H187" s="25"/>
      <c r="I187" s="25">
        <f>H187*K3</f>
        <v>0</v>
      </c>
      <c r="J187" s="25">
        <f t="shared" si="32"/>
        <v>0</v>
      </c>
      <c r="K187" s="26" t="e">
        <f>J187/K193</f>
        <v>#VALUE!</v>
      </c>
    </row>
    <row r="188" spans="2:13" ht="20.100000000000001" customHeight="1">
      <c r="B188" s="22" t="s">
        <v>534</v>
      </c>
      <c r="C188" s="22" t="s">
        <v>418</v>
      </c>
      <c r="D188" s="22" t="s">
        <v>25</v>
      </c>
      <c r="E188" s="23" t="s">
        <v>419</v>
      </c>
      <c r="F188" s="22" t="s">
        <v>417</v>
      </c>
      <c r="G188" s="24">
        <v>1</v>
      </c>
      <c r="H188" s="25"/>
      <c r="I188" s="25">
        <f>H188*K3</f>
        <v>0</v>
      </c>
      <c r="J188" s="25">
        <f t="shared" si="32"/>
        <v>0</v>
      </c>
      <c r="K188" s="26" t="e">
        <f>J188/K193</f>
        <v>#VALUE!</v>
      </c>
    </row>
    <row r="189" spans="2:13" ht="20.100000000000001" customHeight="1">
      <c r="B189" s="22" t="s">
        <v>540</v>
      </c>
      <c r="C189" s="22" t="s">
        <v>420</v>
      </c>
      <c r="D189" s="22" t="s">
        <v>25</v>
      </c>
      <c r="E189" s="23" t="s">
        <v>421</v>
      </c>
      <c r="F189" s="22" t="s">
        <v>417</v>
      </c>
      <c r="G189" s="24">
        <v>1</v>
      </c>
      <c r="H189" s="25"/>
      <c r="I189" s="25">
        <f>H189*K3</f>
        <v>0</v>
      </c>
      <c r="J189" s="25">
        <f t="shared" si="32"/>
        <v>0</v>
      </c>
      <c r="K189" s="26" t="e">
        <f>J189/K193</f>
        <v>#VALUE!</v>
      </c>
    </row>
    <row r="190" spans="2:13" ht="20.100000000000001" customHeight="1">
      <c r="B190" s="22" t="s">
        <v>541</v>
      </c>
      <c r="C190" s="22" t="s">
        <v>422</v>
      </c>
      <c r="D190" s="22" t="s">
        <v>3</v>
      </c>
      <c r="E190" s="23" t="s">
        <v>423</v>
      </c>
      <c r="F190" s="22" t="s">
        <v>29</v>
      </c>
      <c r="G190" s="24">
        <v>2.9</v>
      </c>
      <c r="H190" s="25"/>
      <c r="I190" s="25">
        <f>H190*K3</f>
        <v>0</v>
      </c>
      <c r="J190" s="25">
        <f t="shared" si="32"/>
        <v>0</v>
      </c>
      <c r="K190" s="26" t="e">
        <f>J190/K193</f>
        <v>#VALUE!</v>
      </c>
    </row>
    <row r="191" spans="2:13" s="15" customFormat="1" ht="20.100000000000001" customHeight="1">
      <c r="B191" s="22" t="s">
        <v>542</v>
      </c>
      <c r="C191" s="22" t="s">
        <v>30</v>
      </c>
      <c r="D191" s="22" t="s">
        <v>3</v>
      </c>
      <c r="E191" s="23" t="s">
        <v>106</v>
      </c>
      <c r="F191" s="22" t="s">
        <v>1</v>
      </c>
      <c r="G191" s="24">
        <v>861.56</v>
      </c>
      <c r="H191" s="25"/>
      <c r="I191" s="25">
        <f>H191*K3</f>
        <v>0</v>
      </c>
      <c r="J191" s="25">
        <f t="shared" si="31"/>
        <v>0</v>
      </c>
      <c r="K191" s="26" t="e">
        <f>J191/K193</f>
        <v>#VALUE!</v>
      </c>
      <c r="M191" s="21"/>
    </row>
    <row r="192" spans="2:13" ht="20.100000000000001" customHeight="1">
      <c r="B192" s="29"/>
      <c r="C192" s="29"/>
      <c r="D192" s="29"/>
      <c r="F192" s="29"/>
      <c r="G192" s="29"/>
      <c r="H192" s="31"/>
      <c r="I192" s="31"/>
      <c r="J192" s="31"/>
      <c r="K192" s="32" t="e">
        <f>SUBTOTAL(9,K5,K12,K18,K27,K36,K42,K45,K50,K56,K62,K71,K113,K135,K141,K172,K179)</f>
        <v>#VALUE!</v>
      </c>
      <c r="M192" s="2"/>
    </row>
    <row r="193" spans="2:13" ht="20.100000000000001" customHeight="1">
      <c r="B193" s="49" t="s">
        <v>11</v>
      </c>
      <c r="C193" s="50"/>
      <c r="D193" s="50"/>
      <c r="E193" s="50"/>
      <c r="F193" s="50"/>
      <c r="G193" s="51"/>
      <c r="H193" s="55" t="s">
        <v>12</v>
      </c>
      <c r="I193" s="55"/>
      <c r="J193" s="55"/>
      <c r="K193" s="21" t="e">
        <f>SUM(J5,J12,J18,J27,J36,J42,J45,J50,J56,J62,J71,J113,J135,J141,J172,J179)</f>
        <v>#VALUE!</v>
      </c>
      <c r="L193" s="33"/>
      <c r="M193" s="2"/>
    </row>
    <row r="194" spans="2:13" ht="20.100000000000001" customHeight="1">
      <c r="B194" s="52"/>
      <c r="C194" s="53"/>
      <c r="D194" s="53"/>
      <c r="E194" s="53"/>
      <c r="F194" s="53"/>
      <c r="G194" s="54"/>
      <c r="H194" s="48" t="s">
        <v>13</v>
      </c>
      <c r="I194" s="48"/>
      <c r="J194" s="48"/>
      <c r="K194" s="33" t="s">
        <v>550</v>
      </c>
      <c r="M194" s="2"/>
    </row>
    <row r="195" spans="2:13" ht="20.100000000000001" customHeight="1">
      <c r="B195" s="52"/>
      <c r="C195" s="53"/>
      <c r="D195" s="53"/>
      <c r="E195" s="53"/>
      <c r="F195" s="53"/>
      <c r="G195" s="54"/>
      <c r="H195" s="48" t="s">
        <v>14</v>
      </c>
      <c r="I195" s="48"/>
      <c r="J195" s="48"/>
      <c r="K195" s="33" t="e">
        <f>K193-K194</f>
        <v>#VALUE!</v>
      </c>
      <c r="M195" s="2"/>
    </row>
    <row r="196" spans="2:13" ht="20.100000000000001" customHeight="1"/>
    <row r="197" spans="2:13" ht="20.100000000000001" customHeight="1">
      <c r="H197" s="48"/>
      <c r="I197" s="48"/>
      <c r="J197" s="48"/>
      <c r="K197" s="33"/>
      <c r="M197" s="2"/>
    </row>
    <row r="198" spans="2:13" ht="20.100000000000001" customHeight="1">
      <c r="H198" s="48"/>
      <c r="I198" s="48"/>
      <c r="J198" s="48"/>
      <c r="K198" s="33"/>
      <c r="M198" s="2"/>
    </row>
    <row r="199" spans="2:13" ht="20.100000000000001" customHeight="1">
      <c r="E199" s="2"/>
      <c r="G199" s="2"/>
      <c r="H199" s="48"/>
      <c r="I199" s="48"/>
      <c r="J199" s="48"/>
      <c r="K199" s="33"/>
      <c r="M199" s="2"/>
    </row>
  </sheetData>
  <autoFilter ref="A4:K195"/>
  <dataConsolidate/>
  <mergeCells count="12">
    <mergeCell ref="B1:K1"/>
    <mergeCell ref="B2:E2"/>
    <mergeCell ref="F2:H3"/>
    <mergeCell ref="I2:J3"/>
    <mergeCell ref="B3:E3"/>
    <mergeCell ref="H197:J197"/>
    <mergeCell ref="H198:J198"/>
    <mergeCell ref="H199:J199"/>
    <mergeCell ref="B193:G195"/>
    <mergeCell ref="H193:J193"/>
    <mergeCell ref="H194:J194"/>
    <mergeCell ref="H195:J195"/>
  </mergeCells>
  <phoneticPr fontId="37" type="noConversion"/>
  <conditionalFormatting sqref="G4:I4">
    <cfRule type="cellIs" dxfId="3" priority="2581" stopIfTrue="1" operator="equal">
      <formula>0</formula>
    </cfRule>
  </conditionalFormatting>
  <conditionalFormatting sqref="H192">
    <cfRule type="containsText" dxfId="2" priority="229" operator="containsText" text="#N/D">
      <formula>NOT(ISERROR(SEARCH("#N/D",H192)))</formula>
    </cfRule>
    <cfRule type="containsText" dxfId="1" priority="230" operator="containsText" text="#N/D">
      <formula>NOT(ISERROR(SEARCH("#N/D",H192)))</formula>
    </cfRule>
    <cfRule type="containsErrors" priority="231">
      <formula>ISERROR(H192)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 alignWithMargins="0">
    <oddFooter>&amp;CPágina &amp;P de &amp;N</oddFooter>
  </headerFooter>
  <rowBreaks count="1" manualBreakCount="1">
    <brk id="35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zoomScale="70" zoomScaleNormal="70" zoomScaleSheetLayoutView="70" workbookViewId="0">
      <selection activeCell="F17" sqref="F17"/>
    </sheetView>
  </sheetViews>
  <sheetFormatPr defaultRowHeight="13.5"/>
  <cols>
    <col min="1" max="1" width="1.7109375" style="2" customWidth="1"/>
    <col min="2" max="2" width="10.7109375" style="2" customWidth="1"/>
    <col min="3" max="3" width="60.7109375" style="2" customWidth="1"/>
    <col min="4" max="4" width="20.7109375" style="2" customWidth="1"/>
    <col min="5" max="5" width="15.7109375" style="30" customWidth="1"/>
    <col min="6" max="9" width="15.7109375" style="2" customWidth="1"/>
    <col min="10" max="11" width="15.7109375" style="45" customWidth="1"/>
    <col min="12" max="16384" width="9.140625" style="2"/>
  </cols>
  <sheetData>
    <row r="1" spans="1:14" ht="30" customHeight="1">
      <c r="A1" s="1"/>
      <c r="B1" s="56" t="s">
        <v>546</v>
      </c>
      <c r="C1" s="56"/>
      <c r="D1" s="56"/>
      <c r="E1" s="56"/>
      <c r="F1" s="56"/>
      <c r="G1" s="56"/>
      <c r="H1" s="56"/>
      <c r="I1" s="56"/>
      <c r="J1" s="56"/>
      <c r="K1" s="56"/>
      <c r="L1" s="37"/>
      <c r="M1" s="37"/>
      <c r="N1" s="37"/>
    </row>
    <row r="2" spans="1:14" ht="24.95" customHeight="1">
      <c r="A2" s="1"/>
      <c r="B2" s="57" t="s">
        <v>549</v>
      </c>
      <c r="C2" s="57"/>
      <c r="D2" s="57"/>
      <c r="E2" s="57"/>
      <c r="F2" s="57"/>
      <c r="G2" s="57"/>
      <c r="H2" s="57"/>
      <c r="I2" s="57"/>
      <c r="J2" s="57"/>
      <c r="K2" s="57"/>
      <c r="L2" s="60"/>
      <c r="M2" s="60"/>
      <c r="N2" s="1"/>
    </row>
    <row r="3" spans="1:14" ht="24.95" customHeight="1">
      <c r="A3" s="4"/>
      <c r="B3" s="57"/>
      <c r="C3" s="57"/>
      <c r="D3" s="57"/>
      <c r="E3" s="57"/>
      <c r="F3" s="57"/>
      <c r="G3" s="57"/>
      <c r="H3" s="57"/>
      <c r="I3" s="57"/>
      <c r="J3" s="57"/>
      <c r="K3" s="57"/>
      <c r="L3" s="60"/>
      <c r="M3" s="60"/>
      <c r="N3" s="38"/>
    </row>
    <row r="4" spans="1:14" s="14" customFormat="1" ht="30" customHeight="1">
      <c r="A4" s="6"/>
      <c r="B4" s="8"/>
      <c r="C4" s="8" t="s">
        <v>2</v>
      </c>
      <c r="D4" s="8" t="s">
        <v>18</v>
      </c>
      <c r="E4" s="8" t="s">
        <v>19</v>
      </c>
      <c r="F4" s="9" t="s">
        <v>20</v>
      </c>
      <c r="G4" s="10" t="s">
        <v>21</v>
      </c>
      <c r="H4" s="11" t="s">
        <v>22</v>
      </c>
      <c r="I4" s="10" t="s">
        <v>543</v>
      </c>
      <c r="J4" s="11" t="s">
        <v>544</v>
      </c>
      <c r="K4" s="11" t="s">
        <v>545</v>
      </c>
    </row>
    <row r="5" spans="1:14" s="14" customFormat="1" ht="20.100000000000001" customHeight="1">
      <c r="B5" s="22">
        <v>1</v>
      </c>
      <c r="C5" s="23" t="str">
        <f>'Orçamento Sintético - Alterado'!E5</f>
        <v>SERVIÇOS PRELIMINARES</v>
      </c>
      <c r="D5" s="25" t="e">
        <f>'Orçamento Sintético - Alterado'!J5</f>
        <v>#VALUE!</v>
      </c>
      <c r="E5" s="26" t="e">
        <f>D5/$D$37</f>
        <v>#VALUE!</v>
      </c>
      <c r="F5" s="39">
        <v>1</v>
      </c>
      <c r="G5" s="40"/>
      <c r="H5" s="40"/>
      <c r="I5" s="40"/>
      <c r="J5" s="40"/>
      <c r="K5" s="40"/>
    </row>
    <row r="6" spans="1:14" ht="20.100000000000001" customHeight="1">
      <c r="B6" s="22"/>
      <c r="C6" s="23"/>
      <c r="D6" s="25"/>
      <c r="E6" s="26"/>
      <c r="F6" s="41" t="e">
        <f>F5*$D$5</f>
        <v>#VALUE!</v>
      </c>
      <c r="G6" s="40"/>
      <c r="H6" s="40"/>
      <c r="I6" s="40"/>
      <c r="J6" s="40"/>
      <c r="K6" s="40"/>
    </row>
    <row r="7" spans="1:14" ht="20.100000000000001" customHeight="1">
      <c r="B7" s="22">
        <v>2</v>
      </c>
      <c r="C7" s="23" t="str">
        <f>'Orçamento Sintético - Alterado'!E12</f>
        <v>MOVIMENTO DE TERRAS</v>
      </c>
      <c r="D7" s="25">
        <f>'Orçamento Sintético - Alterado'!J12</f>
        <v>0</v>
      </c>
      <c r="E7" s="26" t="e">
        <f>D7/$D$37</f>
        <v>#VALUE!</v>
      </c>
      <c r="F7" s="39">
        <v>1</v>
      </c>
      <c r="G7" s="40"/>
      <c r="H7" s="40"/>
      <c r="I7" s="40"/>
      <c r="J7" s="40"/>
      <c r="K7" s="40"/>
    </row>
    <row r="8" spans="1:14" ht="20.100000000000001" customHeight="1">
      <c r="B8" s="22"/>
      <c r="C8" s="23"/>
      <c r="D8" s="25"/>
      <c r="E8" s="26"/>
      <c r="F8" s="41">
        <f>F7*$D$7</f>
        <v>0</v>
      </c>
      <c r="G8" s="40"/>
      <c r="H8" s="40"/>
      <c r="I8" s="40"/>
      <c r="J8" s="40"/>
      <c r="K8" s="40"/>
    </row>
    <row r="9" spans="1:14" s="14" customFormat="1" ht="20.100000000000001" customHeight="1">
      <c r="B9" s="22">
        <v>3</v>
      </c>
      <c r="C9" s="23" t="str">
        <f>'Orçamento Sintético - Alterado'!E18</f>
        <v>INFRA-ESTRUTURA: FUNDAÇÕES</v>
      </c>
      <c r="D9" s="25">
        <f>'Orçamento Sintético - Alterado'!J18</f>
        <v>0</v>
      </c>
      <c r="E9" s="26" t="e">
        <f>D9/$D$37</f>
        <v>#VALUE!</v>
      </c>
      <c r="F9" s="39">
        <v>1</v>
      </c>
      <c r="G9" s="40"/>
      <c r="H9" s="40"/>
      <c r="I9" s="40"/>
      <c r="J9" s="40"/>
      <c r="K9" s="40"/>
    </row>
    <row r="10" spans="1:14" s="14" customFormat="1" ht="20.100000000000001" customHeight="1">
      <c r="B10" s="22"/>
      <c r="C10" s="23"/>
      <c r="D10" s="25"/>
      <c r="E10" s="26"/>
      <c r="F10" s="41">
        <f>F9*$D$9</f>
        <v>0</v>
      </c>
      <c r="G10" s="40"/>
      <c r="H10" s="40"/>
      <c r="I10" s="40"/>
      <c r="J10" s="40"/>
      <c r="K10" s="40"/>
    </row>
    <row r="11" spans="1:14" ht="20.100000000000001" customHeight="1">
      <c r="B11" s="22">
        <v>4</v>
      </c>
      <c r="C11" s="23" t="str">
        <f>'Orçamento Sintético - Alterado'!E27</f>
        <v>SUPERESTRUTURA</v>
      </c>
      <c r="D11" s="25">
        <f>'Orçamento Sintético - Alterado'!J27</f>
        <v>0</v>
      </c>
      <c r="E11" s="26" t="e">
        <f>D11/$D$37</f>
        <v>#VALUE!</v>
      </c>
      <c r="F11" s="39">
        <v>0.5</v>
      </c>
      <c r="G11" s="39">
        <v>0.5</v>
      </c>
      <c r="H11" s="40"/>
      <c r="I11" s="40"/>
      <c r="J11" s="40"/>
      <c r="K11" s="40"/>
    </row>
    <row r="12" spans="1:14" ht="20.100000000000001" customHeight="1">
      <c r="B12" s="22"/>
      <c r="C12" s="23"/>
      <c r="D12" s="25"/>
      <c r="E12" s="26"/>
      <c r="F12" s="41">
        <f>F11*$D$11</f>
        <v>0</v>
      </c>
      <c r="G12" s="41">
        <f>G11*$D$11</f>
        <v>0</v>
      </c>
      <c r="H12" s="40"/>
      <c r="I12" s="40"/>
      <c r="J12" s="40"/>
      <c r="K12" s="40"/>
    </row>
    <row r="13" spans="1:14" ht="20.100000000000001" customHeight="1">
      <c r="B13" s="22">
        <v>5</v>
      </c>
      <c r="C13" s="23" t="str">
        <f>'Orçamento Sintético - Alterado'!E36</f>
        <v>PAREDES E PAINÉIS</v>
      </c>
      <c r="D13" s="25">
        <f>'Orçamento Sintético - Alterado'!J36</f>
        <v>0</v>
      </c>
      <c r="E13" s="26" t="e">
        <f>D13/$D$37</f>
        <v>#VALUE!</v>
      </c>
      <c r="F13" s="40"/>
      <c r="G13" s="39">
        <v>0.25</v>
      </c>
      <c r="H13" s="39">
        <v>0.25</v>
      </c>
      <c r="I13" s="39">
        <v>0.5</v>
      </c>
      <c r="J13" s="40"/>
      <c r="K13" s="40"/>
    </row>
    <row r="14" spans="1:14" ht="20.100000000000001" customHeight="1">
      <c r="B14" s="22"/>
      <c r="C14" s="23"/>
      <c r="D14" s="25"/>
      <c r="E14" s="26"/>
      <c r="F14" s="40"/>
      <c r="G14" s="41">
        <f>G13*$D$13</f>
        <v>0</v>
      </c>
      <c r="H14" s="41">
        <f>H13*$D$13</f>
        <v>0</v>
      </c>
      <c r="I14" s="41">
        <f>I13*$D$13</f>
        <v>0</v>
      </c>
      <c r="J14" s="40"/>
      <c r="K14" s="40"/>
    </row>
    <row r="15" spans="1:14" ht="20.100000000000001" customHeight="1">
      <c r="B15" s="22">
        <v>6</v>
      </c>
      <c r="C15" s="23" t="str">
        <f>'Orçamento Sintético - Alterado'!E42</f>
        <v>COBERTURA</v>
      </c>
      <c r="D15" s="25">
        <f>'Orçamento Sintético - Alterado'!J42</f>
        <v>0</v>
      </c>
      <c r="E15" s="26" t="e">
        <f>D15/$D$37</f>
        <v>#VALUE!</v>
      </c>
      <c r="F15" s="39">
        <v>0.2</v>
      </c>
      <c r="G15" s="39">
        <v>0.2</v>
      </c>
      <c r="H15" s="39">
        <v>0.2</v>
      </c>
      <c r="I15" s="39">
        <v>0.2</v>
      </c>
      <c r="J15" s="39">
        <v>0.2</v>
      </c>
      <c r="K15" s="40"/>
    </row>
    <row r="16" spans="1:14" ht="20.100000000000001" customHeight="1">
      <c r="B16" s="22"/>
      <c r="C16" s="23"/>
      <c r="D16" s="25"/>
      <c r="E16" s="26"/>
      <c r="F16" s="41">
        <f>F15*$D$15</f>
        <v>0</v>
      </c>
      <c r="G16" s="41">
        <f>G15*$D$15</f>
        <v>0</v>
      </c>
      <c r="H16" s="41">
        <f>H15*$D$15</f>
        <v>0</v>
      </c>
      <c r="I16" s="41">
        <f>I15*$D$15</f>
        <v>0</v>
      </c>
      <c r="J16" s="41">
        <f>J15*$D$15</f>
        <v>0</v>
      </c>
      <c r="K16" s="40"/>
    </row>
    <row r="17" spans="2:11" ht="20.100000000000001" customHeight="1">
      <c r="B17" s="22">
        <v>7</v>
      </c>
      <c r="C17" s="23" t="str">
        <f>'Orçamento Sintético - Alterado'!E45</f>
        <v>ESQUADRIAS</v>
      </c>
      <c r="D17" s="25">
        <f>'Orçamento Sintético - Alterado'!J45</f>
        <v>0</v>
      </c>
      <c r="E17" s="26" t="e">
        <f>D17/$D$37</f>
        <v>#VALUE!</v>
      </c>
      <c r="F17" s="40"/>
      <c r="G17" s="40"/>
      <c r="H17" s="40"/>
      <c r="I17" s="40"/>
      <c r="J17" s="40"/>
      <c r="K17" s="39">
        <v>1</v>
      </c>
    </row>
    <row r="18" spans="2:11" s="14" customFormat="1" ht="20.100000000000001" customHeight="1">
      <c r="B18" s="22"/>
      <c r="C18" s="23"/>
      <c r="D18" s="25"/>
      <c r="E18" s="26"/>
      <c r="F18" s="40"/>
      <c r="G18" s="40"/>
      <c r="H18" s="40"/>
      <c r="I18" s="40"/>
      <c r="J18" s="40"/>
      <c r="K18" s="41">
        <f>K17*$D$17</f>
        <v>0</v>
      </c>
    </row>
    <row r="19" spans="2:11" s="14" customFormat="1" ht="20.100000000000001" customHeight="1">
      <c r="B19" s="22">
        <v>8</v>
      </c>
      <c r="C19" s="23" t="str">
        <f>'Orçamento Sintético - Alterado'!E50</f>
        <v>REVESTIMENTOS</v>
      </c>
      <c r="D19" s="25">
        <f>'Orçamento Sintético - Alterado'!J50</f>
        <v>0</v>
      </c>
      <c r="E19" s="26" t="e">
        <f>D19/$D$37</f>
        <v>#VALUE!</v>
      </c>
      <c r="F19" s="39">
        <v>0.25</v>
      </c>
      <c r="G19" s="39">
        <v>0.25</v>
      </c>
      <c r="H19" s="39">
        <v>0.25</v>
      </c>
      <c r="I19" s="39">
        <v>0.25</v>
      </c>
      <c r="J19" s="40"/>
      <c r="K19" s="40"/>
    </row>
    <row r="20" spans="2:11" ht="20.100000000000001" customHeight="1">
      <c r="B20" s="22"/>
      <c r="C20" s="23"/>
      <c r="D20" s="25"/>
      <c r="E20" s="26"/>
      <c r="F20" s="41">
        <f>F19*$D$19</f>
        <v>0</v>
      </c>
      <c r="G20" s="41">
        <f>G19*$D$19</f>
        <v>0</v>
      </c>
      <c r="H20" s="41">
        <f>H19*$D$19</f>
        <v>0</v>
      </c>
      <c r="I20" s="41">
        <f>I19*$D$19</f>
        <v>0</v>
      </c>
      <c r="J20" s="40"/>
      <c r="K20" s="40"/>
    </row>
    <row r="21" spans="2:11" ht="20.100000000000001" customHeight="1">
      <c r="B21" s="22">
        <v>9</v>
      </c>
      <c r="C21" s="23" t="str">
        <f>'Orçamento Sintético - Alterado'!E56</f>
        <v>PISOS</v>
      </c>
      <c r="D21" s="25">
        <f>'Orçamento Sintético - Alterado'!J56</f>
        <v>0</v>
      </c>
      <c r="E21" s="26" t="e">
        <f>D21/$D$37</f>
        <v>#VALUE!</v>
      </c>
      <c r="F21" s="40"/>
      <c r="G21" s="39">
        <v>0.2</v>
      </c>
      <c r="H21" s="39">
        <v>0.2</v>
      </c>
      <c r="I21" s="39">
        <v>0.2</v>
      </c>
      <c r="J21" s="39">
        <v>0.2</v>
      </c>
      <c r="K21" s="39">
        <v>0.2</v>
      </c>
    </row>
    <row r="22" spans="2:11" ht="20.100000000000001" customHeight="1">
      <c r="B22" s="22"/>
      <c r="C22" s="23"/>
      <c r="D22" s="25"/>
      <c r="E22" s="26"/>
      <c r="F22" s="40"/>
      <c r="G22" s="41">
        <f>G21*$D$21</f>
        <v>0</v>
      </c>
      <c r="H22" s="41">
        <f>H21*$D$21</f>
        <v>0</v>
      </c>
      <c r="I22" s="41">
        <f>I21*$D$21</f>
        <v>0</v>
      </c>
      <c r="J22" s="41">
        <f>J21*$D$21</f>
        <v>0</v>
      </c>
      <c r="K22" s="41">
        <f>K21*$D$21</f>
        <v>0</v>
      </c>
    </row>
    <row r="23" spans="2:11" ht="20.100000000000001" customHeight="1">
      <c r="B23" s="22">
        <v>10</v>
      </c>
      <c r="C23" s="23" t="str">
        <f>'Orçamento Sintético - Alterado'!E62</f>
        <v>PINTURA</v>
      </c>
      <c r="D23" s="25">
        <f>'Orçamento Sintético - Alterado'!J62</f>
        <v>0</v>
      </c>
      <c r="E23" s="26" t="e">
        <f>D23/$D$37</f>
        <v>#VALUE!</v>
      </c>
      <c r="F23" s="40"/>
      <c r="G23" s="40"/>
      <c r="H23" s="40"/>
      <c r="I23" s="40"/>
      <c r="J23" s="39">
        <v>0.3</v>
      </c>
      <c r="K23" s="39">
        <v>0.7</v>
      </c>
    </row>
    <row r="24" spans="2:11" ht="20.100000000000001" customHeight="1">
      <c r="B24" s="22"/>
      <c r="C24" s="23"/>
      <c r="D24" s="25"/>
      <c r="E24" s="26"/>
      <c r="F24" s="40"/>
      <c r="G24" s="40"/>
      <c r="H24" s="40"/>
      <c r="I24" s="40"/>
      <c r="J24" s="41">
        <f>J23*$D$23</f>
        <v>0</v>
      </c>
      <c r="K24" s="41">
        <f>K23*$D$23</f>
        <v>0</v>
      </c>
    </row>
    <row r="25" spans="2:11" ht="20.100000000000001" customHeight="1">
      <c r="B25" s="22">
        <v>11</v>
      </c>
      <c r="C25" s="23" t="str">
        <f>'Orçamento Sintético - Alterado'!E71</f>
        <v>INSTALAÇÕES HIDRÁULICAS</v>
      </c>
      <c r="D25" s="25">
        <f>'Orçamento Sintético - Alterado'!J71</f>
        <v>0</v>
      </c>
      <c r="E25" s="26" t="e">
        <f>D25/$D$37</f>
        <v>#VALUE!</v>
      </c>
      <c r="F25" s="40"/>
      <c r="G25" s="39">
        <v>0.25</v>
      </c>
      <c r="H25" s="39">
        <v>0.5</v>
      </c>
      <c r="I25" s="39">
        <v>0.25</v>
      </c>
      <c r="J25" s="40"/>
      <c r="K25" s="40"/>
    </row>
    <row r="26" spans="2:11" ht="20.100000000000001" customHeight="1">
      <c r="B26" s="22"/>
      <c r="C26" s="23"/>
      <c r="D26" s="25"/>
      <c r="E26" s="26"/>
      <c r="F26" s="40"/>
      <c r="G26" s="41">
        <f>G25*$D$25</f>
        <v>0</v>
      </c>
      <c r="H26" s="41">
        <f>H25*$D$25</f>
        <v>0</v>
      </c>
      <c r="I26" s="41">
        <f>I25*$D$25</f>
        <v>0</v>
      </c>
      <c r="J26" s="40"/>
      <c r="K26" s="40"/>
    </row>
    <row r="27" spans="2:11" s="14" customFormat="1" ht="20.100000000000001" customHeight="1">
      <c r="B27" s="22">
        <v>12</v>
      </c>
      <c r="C27" s="23" t="str">
        <f>'Orçamento Sintético - Alterado'!E113</f>
        <v>INSTALAÇÕES SANITÁRIAS</v>
      </c>
      <c r="D27" s="25">
        <f>'Orçamento Sintético - Alterado'!J113</f>
        <v>0</v>
      </c>
      <c r="E27" s="26" t="e">
        <f>D27/$D$37</f>
        <v>#VALUE!</v>
      </c>
      <c r="F27" s="40"/>
      <c r="G27" s="39">
        <v>0.25</v>
      </c>
      <c r="H27" s="39">
        <v>0.5</v>
      </c>
      <c r="I27" s="39">
        <v>0.25</v>
      </c>
      <c r="J27" s="40"/>
      <c r="K27" s="40"/>
    </row>
    <row r="28" spans="2:11" s="14" customFormat="1" ht="20.100000000000001" customHeight="1">
      <c r="B28" s="22"/>
      <c r="C28" s="23"/>
      <c r="D28" s="25"/>
      <c r="E28" s="26"/>
      <c r="F28" s="40"/>
      <c r="G28" s="41">
        <f>G27*$D$27</f>
        <v>0</v>
      </c>
      <c r="H28" s="41">
        <f>H27*$D$27</f>
        <v>0</v>
      </c>
      <c r="I28" s="41">
        <f>I27*$D$27</f>
        <v>0</v>
      </c>
      <c r="J28" s="40"/>
      <c r="K28" s="40"/>
    </row>
    <row r="29" spans="2:11" ht="20.100000000000001" customHeight="1">
      <c r="B29" s="22">
        <v>13</v>
      </c>
      <c r="C29" s="23" t="str">
        <f>'Orçamento Sintético - Alterado'!E135</f>
        <v>DRENAGEM PLUVIAL</v>
      </c>
      <c r="D29" s="25">
        <f>'Orçamento Sintético - Alterado'!J135</f>
        <v>0</v>
      </c>
      <c r="E29" s="26" t="e">
        <f>D29/$D$37</f>
        <v>#VALUE!</v>
      </c>
      <c r="F29" s="40"/>
      <c r="G29" s="40"/>
      <c r="H29" s="40"/>
      <c r="I29" s="39">
        <v>0.6</v>
      </c>
      <c r="J29" s="39">
        <v>0.4</v>
      </c>
      <c r="K29" s="40"/>
    </row>
    <row r="30" spans="2:11" ht="20.100000000000001" customHeight="1">
      <c r="B30" s="22"/>
      <c r="C30" s="23"/>
      <c r="D30" s="25"/>
      <c r="E30" s="26"/>
      <c r="F30" s="40"/>
      <c r="G30" s="40"/>
      <c r="H30" s="40"/>
      <c r="I30" s="41">
        <f>I29*$D$29</f>
        <v>0</v>
      </c>
      <c r="J30" s="41">
        <f>J29*$D$29</f>
        <v>0</v>
      </c>
      <c r="K30" s="40"/>
    </row>
    <row r="31" spans="2:11" ht="20.100000000000001" customHeight="1">
      <c r="B31" s="22">
        <v>14</v>
      </c>
      <c r="C31" s="23" t="str">
        <f>'Orçamento Sintético - Alterado'!E141</f>
        <v>INSTALAÇÕES ELÉTRICAS 127/220</v>
      </c>
      <c r="D31" s="25">
        <f>'Orçamento Sintético - Alterado'!J141</f>
        <v>0</v>
      </c>
      <c r="E31" s="26" t="e">
        <f>D31/$D$37</f>
        <v>#VALUE!</v>
      </c>
      <c r="F31" s="40"/>
      <c r="G31" s="39">
        <v>0.4</v>
      </c>
      <c r="H31" s="39">
        <v>0.3</v>
      </c>
      <c r="I31" s="39">
        <v>0.3</v>
      </c>
      <c r="J31" s="40"/>
      <c r="K31" s="40"/>
    </row>
    <row r="32" spans="2:11" ht="20.100000000000001" customHeight="1">
      <c r="B32" s="22"/>
      <c r="C32" s="23"/>
      <c r="D32" s="25"/>
      <c r="E32" s="26"/>
      <c r="F32" s="40"/>
      <c r="G32" s="41">
        <f>G31*$D$31</f>
        <v>0</v>
      </c>
      <c r="H32" s="41">
        <f>H31*$D$31</f>
        <v>0</v>
      </c>
      <c r="I32" s="41">
        <f>I31*$D$31</f>
        <v>0</v>
      </c>
      <c r="J32" s="40"/>
      <c r="K32" s="40"/>
    </row>
    <row r="33" spans="2:11" ht="20.100000000000001" customHeight="1">
      <c r="B33" s="22">
        <v>15</v>
      </c>
      <c r="C33" s="23" t="str">
        <f>'Orçamento Sintético - Alterado'!E172</f>
        <v>SISTEMA DE PROTEÇÃO CONTRA DESCARGAS ATMOSFÉRICAS (SPDA)</v>
      </c>
      <c r="D33" s="25">
        <f>'Orçamento Sintético - Alterado'!J172</f>
        <v>0</v>
      </c>
      <c r="E33" s="26" t="e">
        <f>D33/$D$37</f>
        <v>#VALUE!</v>
      </c>
      <c r="F33" s="39">
        <v>0.25</v>
      </c>
      <c r="G33" s="40"/>
      <c r="H33" s="40"/>
      <c r="I33" s="40"/>
      <c r="J33" s="39">
        <v>0.25</v>
      </c>
      <c r="K33" s="39">
        <v>0.5</v>
      </c>
    </row>
    <row r="34" spans="2:11" ht="20.100000000000001" customHeight="1">
      <c r="B34" s="22"/>
      <c r="C34" s="23"/>
      <c r="D34" s="25"/>
      <c r="E34" s="26"/>
      <c r="F34" s="41">
        <f>F33*$D$33</f>
        <v>0</v>
      </c>
      <c r="G34" s="40"/>
      <c r="H34" s="40"/>
      <c r="I34" s="40"/>
      <c r="J34" s="41">
        <f>J33*$D$33</f>
        <v>0</v>
      </c>
      <c r="K34" s="41">
        <f>K33*$D$33</f>
        <v>0</v>
      </c>
    </row>
    <row r="35" spans="2:11" ht="20.100000000000001" customHeight="1">
      <c r="B35" s="22">
        <v>16</v>
      </c>
      <c r="C35" s="23" t="str">
        <f>'Orçamento Sintético - Alterado'!E179</f>
        <v>SERVIÇOS DIVERSOS</v>
      </c>
      <c r="D35" s="25">
        <f>'Orçamento Sintético - Alterado'!J179</f>
        <v>0</v>
      </c>
      <c r="E35" s="26" t="e">
        <f>D35/$D$37</f>
        <v>#VALUE!</v>
      </c>
      <c r="F35" s="40"/>
      <c r="G35" s="40"/>
      <c r="H35" s="40"/>
      <c r="I35" s="40"/>
      <c r="J35" s="39">
        <v>0.5</v>
      </c>
      <c r="K35" s="39">
        <v>0.5</v>
      </c>
    </row>
    <row r="36" spans="2:11" ht="20.100000000000001" customHeight="1">
      <c r="B36" s="22"/>
      <c r="C36" s="23"/>
      <c r="D36" s="25"/>
      <c r="E36" s="26"/>
      <c r="F36" s="40"/>
      <c r="G36" s="40"/>
      <c r="H36" s="40"/>
      <c r="I36" s="40"/>
      <c r="J36" s="41">
        <f>J35*$D$35</f>
        <v>0</v>
      </c>
      <c r="K36" s="41">
        <f>K35*$D$35</f>
        <v>0</v>
      </c>
    </row>
    <row r="37" spans="2:11" s="15" customFormat="1" ht="20.100000000000001" customHeight="1">
      <c r="B37" s="59" t="s">
        <v>23</v>
      </c>
      <c r="C37" s="59"/>
      <c r="D37" s="42" t="e">
        <f>SUM(D5,D7,D9,D11,D13,D15,D17,D19,D21,D23,D25,D27,D29,D31,D33,D35)</f>
        <v>#VALUE!</v>
      </c>
      <c r="E37" s="43" t="e">
        <f>SUM(E5,E7,E9,E11,E13,E15,E17,E19,E21,E23,E25,E27,E29,E31,E33,E35)</f>
        <v>#VALUE!</v>
      </c>
      <c r="F37" s="42" t="e">
        <f t="shared" ref="F37:K37" si="0">SUM(F6,F8,F10,F12,F14,F16,F18,F20,F22,F24,F26,F28,F30,F32,F34,F36)</f>
        <v>#VALUE!</v>
      </c>
      <c r="G37" s="42">
        <f t="shared" si="0"/>
        <v>0</v>
      </c>
      <c r="H37" s="42">
        <f t="shared" si="0"/>
        <v>0</v>
      </c>
      <c r="I37" s="42">
        <f t="shared" si="0"/>
        <v>0</v>
      </c>
      <c r="J37" s="42">
        <f t="shared" si="0"/>
        <v>0</v>
      </c>
      <c r="K37" s="42">
        <f t="shared" si="0"/>
        <v>0</v>
      </c>
    </row>
    <row r="38" spans="2:11" s="15" customFormat="1" ht="20.100000000000001" customHeight="1">
      <c r="B38" s="58" t="s">
        <v>11</v>
      </c>
      <c r="C38" s="58"/>
      <c r="D38" s="58"/>
      <c r="E38" s="58"/>
      <c r="F38" s="44" t="e">
        <f>F37/$D$37</f>
        <v>#VALUE!</v>
      </c>
      <c r="G38" s="44" t="e">
        <f t="shared" ref="G38:K38" si="1">G37/$D$37</f>
        <v>#VALUE!</v>
      </c>
      <c r="H38" s="44" t="e">
        <f t="shared" si="1"/>
        <v>#VALUE!</v>
      </c>
      <c r="I38" s="44" t="e">
        <f t="shared" si="1"/>
        <v>#VALUE!</v>
      </c>
      <c r="J38" s="44" t="e">
        <f t="shared" si="1"/>
        <v>#VALUE!</v>
      </c>
      <c r="K38" s="44" t="e">
        <f t="shared" si="1"/>
        <v>#VALUE!</v>
      </c>
    </row>
    <row r="39" spans="2:11" s="15" customFormat="1" ht="20.100000000000001" customHeight="1">
      <c r="B39" s="58"/>
      <c r="C39" s="58"/>
      <c r="D39" s="58"/>
      <c r="E39" s="58"/>
      <c r="F39" s="44" t="e">
        <f>F38</f>
        <v>#VALUE!</v>
      </c>
      <c r="G39" s="44" t="e">
        <f>G38+F39</f>
        <v>#VALUE!</v>
      </c>
      <c r="H39" s="44" t="e">
        <f t="shared" ref="H39:K39" si="2">H38+G39</f>
        <v>#VALUE!</v>
      </c>
      <c r="I39" s="44" t="e">
        <f t="shared" si="2"/>
        <v>#VALUE!</v>
      </c>
      <c r="J39" s="44" t="e">
        <f t="shared" si="2"/>
        <v>#VALUE!</v>
      </c>
      <c r="K39" s="44" t="e">
        <f t="shared" si="2"/>
        <v>#VALUE!</v>
      </c>
    </row>
    <row r="40" spans="2:11" ht="20.100000000000001" customHeight="1">
      <c r="J40" s="34"/>
      <c r="K40" s="34"/>
    </row>
    <row r="41" spans="2:11" ht="20.100000000000001" customHeight="1">
      <c r="J41" s="34"/>
      <c r="K41" s="34"/>
    </row>
  </sheetData>
  <autoFilter ref="A4:K39"/>
  <dataConsolidate/>
  <mergeCells count="5">
    <mergeCell ref="B1:K1"/>
    <mergeCell ref="B38:E39"/>
    <mergeCell ref="B37:C37"/>
    <mergeCell ref="L2:M3"/>
    <mergeCell ref="B2:K3"/>
  </mergeCells>
  <conditionalFormatting sqref="G4:K4">
    <cfRule type="cellIs" dxfId="0" priority="1" stopIfTrue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horizontalDpi="4294967295" verticalDpi="4294967295" r:id="rId1"/>
  <headerFooter alignWithMargins="0">
    <oddFooter>&amp;CPágina &amp;P de &amp;N</oddFooter>
  </headerFooter>
  <rowBreaks count="1" manualBreakCount="1">
    <brk id="32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 Sintético - Alterado</vt:lpstr>
      <vt:lpstr>Cronograma Físico x Financeiro</vt:lpstr>
      <vt:lpstr>'Cronograma Físico x Financeiro'!Area_de_impressao</vt:lpstr>
      <vt:lpstr>'Orçamento Sintético - Alterado'!Area_de_impressao</vt:lpstr>
      <vt:lpstr>'Cronograma Físico x Financeiro'!Titulos_de_impressao</vt:lpstr>
      <vt:lpstr>'Orçamento Sintético - Alterado'!Titulos_de_impressao</vt:lpstr>
    </vt:vector>
  </TitlesOfParts>
  <Company>PNUD/BRA/00/027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willamy.dias</dc:creator>
  <cp:lastModifiedBy>MAIS TI</cp:lastModifiedBy>
  <cp:lastPrinted>2025-01-06T12:04:36Z</cp:lastPrinted>
  <dcterms:created xsi:type="dcterms:W3CDTF">2005-05-06T14:48:20Z</dcterms:created>
  <dcterms:modified xsi:type="dcterms:W3CDTF">2025-01-14T20:06:52Z</dcterms:modified>
</cp:coreProperties>
</file>