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IS TI\Desktop\"/>
    </mc:Choice>
  </mc:AlternateContent>
  <bookViews>
    <workbookView xWindow="0" yWindow="0" windowWidth="24000" windowHeight="9735"/>
  </bookViews>
  <sheets>
    <sheet name="Orçamento Completo - format (2)" sheetId="21" r:id="rId1"/>
    <sheet name="Planilha1" sheetId="23" r:id="rId2"/>
    <sheet name="Planilha2" sheetId="24" r:id="rId3"/>
    <sheet name="Planilha3" sheetId="25" r:id="rId4"/>
  </sheets>
  <definedNames>
    <definedName name="_xlnm._FilterDatabase" localSheetId="0" hidden="1">'Orçamento Completo - format (2)'!$A$1:$I$10</definedName>
    <definedName name="_xlnm.Print_Area" localSheetId="0">'Orçamento Completo - format (2)'!$A$1:$I$95</definedName>
    <definedName name="CONCATENAR" localSheetId="0">CONCATENATE(#REF!," ",#REF!)</definedName>
    <definedName name="CONCATENAR">CONCATENATE(#REF!," ",#REF!)</definedName>
    <definedName name="NCOMPOSICOES">3</definedName>
    <definedName name="NCOTACOES">15</definedName>
    <definedName name="_xlnm.Print_Titles" localSheetId="0">'Orçamento Completo - format (2)'!$1:$8</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3" i="21" l="1"/>
  <c r="I78" i="21" l="1"/>
  <c r="G29" i="23"/>
  <c r="F28" i="23"/>
  <c r="G28" i="23" s="1"/>
  <c r="G27" i="23"/>
  <c r="G26" i="23"/>
  <c r="I75" i="21"/>
  <c r="G14" i="24"/>
  <c r="G18" i="23"/>
  <c r="G17" i="23"/>
  <c r="G16" i="23"/>
  <c r="G15" i="23"/>
  <c r="I52" i="21"/>
  <c r="G12" i="23"/>
  <c r="G23" i="23"/>
  <c r="G22" i="23"/>
  <c r="G21" i="23"/>
  <c r="G11" i="23"/>
  <c r="G10" i="23"/>
  <c r="G9" i="23"/>
  <c r="G8" i="23"/>
  <c r="G14" i="23" l="1"/>
  <c r="G25" i="23"/>
  <c r="G7" i="23"/>
  <c r="G20" i="23"/>
  <c r="I58" i="21"/>
  <c r="I20" i="21"/>
  <c r="I21" i="21"/>
  <c r="I22" i="21"/>
  <c r="I23" i="21"/>
  <c r="I24" i="21"/>
  <c r="I25" i="21"/>
  <c r="I14" i="21" l="1"/>
  <c r="I15" i="21"/>
  <c r="I16" i="21"/>
  <c r="I17" i="21"/>
  <c r="I18" i="21"/>
  <c r="I19" i="21"/>
  <c r="G20" i="24" l="1"/>
  <c r="I77" i="21"/>
  <c r="I76" i="21"/>
  <c r="I74" i="21"/>
  <c r="I46" i="21" l="1"/>
  <c r="I45" i="21"/>
  <c r="I44" i="21"/>
  <c r="I42" i="21"/>
  <c r="G24" i="24" l="1"/>
  <c r="F23" i="24"/>
  <c r="G18" i="24"/>
  <c r="G17" i="24"/>
  <c r="G16" i="24"/>
  <c r="G15" i="24"/>
  <c r="G23" i="24" l="1"/>
  <c r="G22" i="24"/>
  <c r="G21" i="24"/>
  <c r="G12" i="24"/>
  <c r="G11" i="24"/>
  <c r="G10" i="24"/>
  <c r="G9" i="24"/>
  <c r="G8" i="24" l="1"/>
  <c r="I87" i="21"/>
  <c r="I86" i="21"/>
  <c r="I85" i="21"/>
  <c r="I84" i="21"/>
  <c r="I83" i="21"/>
  <c r="I82" i="21"/>
  <c r="I81" i="21"/>
  <c r="I73" i="21"/>
  <c r="I72" i="21"/>
  <c r="I71" i="21"/>
  <c r="I70" i="21"/>
  <c r="I69" i="21"/>
  <c r="I68" i="21"/>
  <c r="I67" i="21"/>
  <c r="I66" i="21"/>
  <c r="I65" i="21"/>
  <c r="I64" i="21"/>
  <c r="I61" i="21"/>
  <c r="I60" i="21" s="1"/>
  <c r="I57" i="21"/>
  <c r="I56" i="21"/>
  <c r="I55" i="21"/>
  <c r="I51" i="21"/>
  <c r="I50" i="21"/>
  <c r="I49" i="21"/>
  <c r="I41" i="21"/>
  <c r="I40" i="21"/>
  <c r="I39" i="21"/>
  <c r="I38" i="21"/>
  <c r="I37" i="21"/>
  <c r="H36" i="21"/>
  <c r="I36" i="21" s="1"/>
  <c r="H33" i="21"/>
  <c r="I33" i="21" s="1"/>
  <c r="I32" i="21"/>
  <c r="I31" i="21"/>
  <c r="I30" i="21"/>
  <c r="I29" i="21"/>
  <c r="I28" i="21"/>
  <c r="I13" i="21"/>
  <c r="I12" i="21" s="1"/>
  <c r="I10" i="21"/>
  <c r="I80" i="21" l="1"/>
  <c r="I63" i="21"/>
  <c r="I54" i="21"/>
  <c r="I35" i="21"/>
  <c r="I48" i="21"/>
  <c r="I9" i="21"/>
  <c r="I89" i="21" l="1"/>
</calcChain>
</file>

<file path=xl/sharedStrings.xml><?xml version="1.0" encoding="utf-8"?>
<sst xmlns="http://schemas.openxmlformats.org/spreadsheetml/2006/main" count="513" uniqueCount="276">
  <si>
    <t>CÓDIGO</t>
  </si>
  <si>
    <t>UNIDADE</t>
  </si>
  <si>
    <t>VÁLVULA PARA LAVATÓRIO COM LADRÃO D = 2 1/4" X 1"</t>
  </si>
  <si>
    <t>SERVENTE COM ENCARGOS COMPLEMENTARES</t>
  </si>
  <si>
    <t>PEDREIRO COM ENCARGOS COMPLEMENTARES</t>
  </si>
  <si>
    <t>UN</t>
  </si>
  <si>
    <t>1.1</t>
  </si>
  <si>
    <t>FORMA DE EXECUÇÃO</t>
  </si>
  <si>
    <t>(    )</t>
  </si>
  <si>
    <t>DIRETA</t>
  </si>
  <si>
    <t>Indireta</t>
  </si>
  <si>
    <t>UNID</t>
  </si>
  <si>
    <t>QUANTIDADE</t>
  </si>
  <si>
    <t>PREÇO TOTAL</t>
  </si>
  <si>
    <t>TOTAL DO SUBITEM</t>
  </si>
  <si>
    <t>TOTAL</t>
  </si>
  <si>
    <t>SETOP</t>
  </si>
  <si>
    <t>(  x  )</t>
  </si>
  <si>
    <t>ED-48421</t>
  </si>
  <si>
    <t>ED-48501</t>
  </si>
  <si>
    <t>ED-48438</t>
  </si>
  <si>
    <t>ED-48469</t>
  </si>
  <si>
    <t>ED-48506</t>
  </si>
  <si>
    <t>ED-48514</t>
  </si>
  <si>
    <t>ED-49405</t>
  </si>
  <si>
    <t>ED-49614</t>
  </si>
  <si>
    <t>ED-50325</t>
  </si>
  <si>
    <t>ED-50347</t>
  </si>
  <si>
    <t>ED-50381</t>
  </si>
  <si>
    <t>ED-50367</t>
  </si>
  <si>
    <t>VIDRACEIRO COM ENCARGOS COMPLEMENTARES</t>
  </si>
  <si>
    <t>ED-50505</t>
  </si>
  <si>
    <t>LIXAMENTO MANUAL EM PAREDE PARA REMOÇÃO DE TINTA</t>
  </si>
  <si>
    <t>ED-50507</t>
  </si>
  <si>
    <t>LIXAMENTO MANUAL EM SUPERFÍCIE DE MADEIRA PARA REMOÇÃO DE TINTA</t>
  </si>
  <si>
    <t>ED-50506</t>
  </si>
  <si>
    <t>LIXAMENTO MANUAL EM TETO PARA REMOÇÃO DE TINTA</t>
  </si>
  <si>
    <t>ED-50451</t>
  </si>
  <si>
    <t>PINTURA ACRÍLICA EM PAREDE, DUAS (2) DEMÃOS, EXCLUSIVE SELADOR ACRÍLICO E MASSA ACRÍLICA/CORRIDA (PVA)</t>
  </si>
  <si>
    <t>ED-50452</t>
  </si>
  <si>
    <t>PINTURA ACRÍLICA EM TETO, DUAS (2) DEMÃOS, EXCLUSIVE SELADOR ACRÍLICO E MASSA ACRÍLICA/CORRIDA (PVA)</t>
  </si>
  <si>
    <t>ED-9013</t>
  </si>
  <si>
    <t>PINTURA COM TEXTURA ACRÍLICA COM DESEMPENADEIRA DE AÇO, EXCLUSIVE SELADOR ACRÍLICO/FUNDO PREPARADOR</t>
  </si>
  <si>
    <t>ED-50497</t>
  </si>
  <si>
    <t>PINTURA ESMALTE EM ESTRUTURA METÁLICA, DUAS (2) DEMÃOS, INCLUSIVE UMA (1) DEMÃO FUNDO ANTICORROSIVO</t>
  </si>
  <si>
    <t>ED-50514</t>
  </si>
  <si>
    <t>ED-50515</t>
  </si>
  <si>
    <t>PREPARAÇÃO PARA EMASSAMENTO OU PINTURA (LÁTEX/ACRÍLICA) EM TETO, INCLUSIVE UMA (1) DEMÃO DE SELADOR ACRÍLICO</t>
  </si>
  <si>
    <t>ED-50677</t>
  </si>
  <si>
    <t>ED-50727</t>
  </si>
  <si>
    <t>ED-50728</t>
  </si>
  <si>
    <t>ED-50761</t>
  </si>
  <si>
    <t>ED-9081</t>
  </si>
  <si>
    <t>SERVIÇOS PRELIMINARES</t>
  </si>
  <si>
    <t>LUMINÁRIA ARANDELA TIPO TARTARUGA BLINDADA COMPLETA, PARA UMA (1) LÂMPADA FLUORESCENTE COMPACTA 20W, FORNECIMENTO E INSTALAÇÃO, INCLUSIVE BASE E LÂMPADA</t>
  </si>
  <si>
    <t>BDI</t>
  </si>
  <si>
    <t>PREÇO UNIT C/ BDI</t>
  </si>
  <si>
    <t>PREÇO UNIT S/ BDI</t>
  </si>
  <si>
    <t>INSTALAÇÕES ELÉTRICAS</t>
  </si>
  <si>
    <t>FONTE</t>
  </si>
  <si>
    <t>DESCRIÇÃO</t>
  </si>
  <si>
    <r>
      <t xml:space="preserve">ISS DO MUNICÍPIO: </t>
    </r>
    <r>
      <rPr>
        <sz val="12"/>
        <rFont val="Arial"/>
        <family val="2"/>
      </rPr>
      <t>3%</t>
    </r>
  </si>
  <si>
    <t>SINAPI</t>
  </si>
  <si>
    <t>SINAPI-I</t>
  </si>
  <si>
    <t>ITEM</t>
  </si>
  <si>
    <t>DESCRIÇÃO DO ITEM</t>
  </si>
  <si>
    <t>COMPOSIÇÕES</t>
  </si>
  <si>
    <t>COEF.</t>
  </si>
  <si>
    <t>CUSTO UNI.</t>
  </si>
  <si>
    <t>COMPOSIÇÃO</t>
  </si>
  <si>
    <t>COMPOS-001</t>
  </si>
  <si>
    <t>CUSTO TOTAL</t>
  </si>
  <si>
    <t>m2</t>
  </si>
  <si>
    <t>m</t>
  </si>
  <si>
    <t>m3</t>
  </si>
  <si>
    <t>un</t>
  </si>
  <si>
    <t>INSTALAÇÕES HIDROSSANITÁRIAS</t>
  </si>
  <si>
    <t>hora</t>
  </si>
  <si>
    <t/>
  </si>
  <si>
    <t xml:space="preserve">UN    </t>
  </si>
  <si>
    <t xml:space="preserve">CJ    </t>
  </si>
  <si>
    <t>H</t>
  </si>
  <si>
    <t>CALHA EM CHAPA DE AÇO GALVANIZADO NÚMERO 24, DESENVOLVIMENTO DE 100 CM, INCLUSO TRANSPORTE VERTICAL. AF_07/2019</t>
  </si>
  <si>
    <t>REMOÇÃO DE CALHA EM CHAPA GALVANIZADA OU EM PVC, COM REAPROVEITAMENTO, INCLUSIVE AFASTAMENTO E EMPILHAMENTO, EXCLUSIVE TRANSPORTE E RETIRADA DO MATERIAL REMOVIDO NÃO REAPROVEITÁVEL</t>
  </si>
  <si>
    <t>REMOÇÃO MANUAL DE TELHA CERÂMICA, COM REAPROVEITAMENTO, INCLUSIVE AFASTAMENTO E EMPILHAMENTO, EXCLUSIVE TRANSPORTE E RETIRADA DO MATERIAL REMOVIDO NÃO REAPROVEITÁVEL</t>
  </si>
  <si>
    <t>REMOÇÃO MANUAL DE LUMINÁRIA COMPACTA (PLAFON, PAINEL LED, ETC.) EMBUTIDA OU SOBREPOR, COM REAPROVEITAMENTO, INCLUSIVE AFASTAMENTO E EMPILHAMENTO, EXCLUSIVE TRANSPORTE E RETIRADA DO MATERIAL REMOVIDO NÃO REAPROVEITÁVEL</t>
  </si>
  <si>
    <t>ED-28427</t>
  </si>
  <si>
    <t>RUFO E CONTRARRUFO EM CHAPA GALVANIZADA, ESP. 0,65MM (GSG-24), COM DESENVOLVIMENTO DE 25CM, INCLUSIVE IÇAMENTO MANUAL VERTICAL</t>
  </si>
  <si>
    <t>ED-28438</t>
  </si>
  <si>
    <t>PINTURA ESMALTE EM SUPERFÍCIE DE MADEIRA, DUAS (2) DEMÃOS, EXCLUSIVE FUNDO NIVELADOR E MASSA A ÓLEO</t>
  </si>
  <si>
    <t>FORNECIMENTO DE CONCRETO NÃO ESTRUTURAL, PREPARADO EM OBRA COM BETONEIRA, COM FCK 10MPA, INCLUSIVE LANÇAMENTO, ADENSAMENTO E ACABAMENTO</t>
  </si>
  <si>
    <t>CHAPISCO COM ARGAMASSA, TRAÇO 1:3 (CIMENTO E AREIA), ESP. 5MM, APLICADO EM TETO COM COLHER, INCLUSIVE ARGAMASSA COM PREPARO MECANIZADO</t>
  </si>
  <si>
    <r>
      <t xml:space="preserve">CONTRATANTE: </t>
    </r>
    <r>
      <rPr>
        <sz val="12"/>
        <rFont val="Arial"/>
        <family val="2"/>
      </rPr>
      <t>MUNICÍPIO DE MUTUM - MG</t>
    </r>
  </si>
  <si>
    <t>ENGENHEIRO CIVIL</t>
  </si>
  <si>
    <t>2</t>
  </si>
  <si>
    <t>2.1</t>
  </si>
  <si>
    <t>2.2</t>
  </si>
  <si>
    <t>2.3</t>
  </si>
  <si>
    <t>2.4</t>
  </si>
  <si>
    <t>2.5</t>
  </si>
  <si>
    <t>2.6</t>
  </si>
  <si>
    <t>2.7</t>
  </si>
  <si>
    <t>3</t>
  </si>
  <si>
    <t>3.1</t>
  </si>
  <si>
    <t>3.2</t>
  </si>
  <si>
    <t>3.3</t>
  </si>
  <si>
    <t>3.4</t>
  </si>
  <si>
    <t>3.5</t>
  </si>
  <si>
    <t>3.6</t>
  </si>
  <si>
    <t>4</t>
  </si>
  <si>
    <t>4.1</t>
  </si>
  <si>
    <t>4.2</t>
  </si>
  <si>
    <t>4.3</t>
  </si>
  <si>
    <t>4.4</t>
  </si>
  <si>
    <t>4.5</t>
  </si>
  <si>
    <t>4.6</t>
  </si>
  <si>
    <t>4.7</t>
  </si>
  <si>
    <t>5</t>
  </si>
  <si>
    <t>5.1</t>
  </si>
  <si>
    <t>5.2</t>
  </si>
  <si>
    <t>5.3</t>
  </si>
  <si>
    <t>5.4</t>
  </si>
  <si>
    <t>6</t>
  </si>
  <si>
    <t>6.1</t>
  </si>
  <si>
    <t>6.2</t>
  </si>
  <si>
    <t>6.3</t>
  </si>
  <si>
    <t>7</t>
  </si>
  <si>
    <t>7.1</t>
  </si>
  <si>
    <t xml:space="preserve">CONJ. DE FERRAGENS PARA PORTA DE VIDRO TEMPERADO, EM ZAMAC CROMADO, CONTEMPLANDO DOBRADICA INF., DOBRADICA SUP., PIVO PARA DOBRADICA INF., PIVO PARA DOBRADICA SUP., FECHADURA CENTRAL EM ZAMC. CROMADO, CONTRA FECHADURA DE PRESSAO                                                                                                                                                                                                                                                                      </t>
  </si>
  <si>
    <t xml:space="preserve">MOLA HIDRAULICA DE PISO, PARA PORTAS DE ATE 1100 MM E PESO DE ATE 120 KG, COM CORPO EM ACO INOX                                                                                                                                                                                                                                                                                                                                                                                                           </t>
  </si>
  <si>
    <r>
      <t xml:space="preserve">PRAZO DE EXECUÇÃO: </t>
    </r>
    <r>
      <rPr>
        <sz val="12"/>
        <rFont val="Arial"/>
        <family val="2"/>
      </rPr>
      <t>90 DIAS</t>
    </r>
  </si>
  <si>
    <t>REMOÇÕES E DEMOLIÇÕES</t>
  </si>
  <si>
    <t>REVESTIMENTO PAREDES E TETO</t>
  </si>
  <si>
    <t>COBERTURA</t>
  </si>
  <si>
    <t>REVESTIMENTO PISO</t>
  </si>
  <si>
    <t>8</t>
  </si>
  <si>
    <t>8.1</t>
  </si>
  <si>
    <t>8.2</t>
  </si>
  <si>
    <t>8.3</t>
  </si>
  <si>
    <t>8.4</t>
  </si>
  <si>
    <t>8.5</t>
  </si>
  <si>
    <t>8.6</t>
  </si>
  <si>
    <t>8.7</t>
  </si>
  <si>
    <t>9</t>
  </si>
  <si>
    <t>9.1</t>
  </si>
  <si>
    <t>9.2</t>
  </si>
  <si>
    <t>9.3</t>
  </si>
  <si>
    <t>9.4</t>
  </si>
  <si>
    <t>9.5</t>
  </si>
  <si>
    <t>9.6</t>
  </si>
  <si>
    <t>9.7</t>
  </si>
  <si>
    <t>ESQUADRIAS</t>
  </si>
  <si>
    <t>8.8</t>
  </si>
  <si>
    <t>8.9</t>
  </si>
  <si>
    <t>8.10</t>
  </si>
  <si>
    <t xml:space="preserve">REASSENTAMENTO DE PORTA DE ABRIR COM MOLA HIDRÁULICA, EM VIDRO TEMPERADO, 2 FOLHAS DE 90X210CM, ESPESSURA DD 10MM, INCLUSIVE ACESSÓRIOS. AF_01/2021 </t>
  </si>
  <si>
    <t>PINTURA PAREDES E TETO</t>
  </si>
  <si>
    <t>PLANILHA ORÇAMENTÁRIA DE CUSTOS</t>
  </si>
  <si>
    <t>COMPOS-002</t>
  </si>
  <si>
    <t>COBERTURA DE FECHAMENTO EM POLICARBONATO 6,00 MM, INCLUSO FORNECIMENTO E INSTALAÇÃO</t>
  </si>
  <si>
    <t>COTAÇÃO</t>
  </si>
  <si>
    <t>CHAPA DE POLICARBONATO ALVEOLAR 6 MM</t>
  </si>
  <si>
    <r>
      <rPr>
        <b/>
        <sz val="11"/>
        <color theme="1"/>
        <rFont val="Calibri"/>
        <family val="2"/>
        <scheme val="minor"/>
      </rPr>
      <t>OBRA:</t>
    </r>
    <r>
      <rPr>
        <sz val="11"/>
        <color theme="1"/>
        <rFont val="Calibri"/>
        <family val="2"/>
        <scheme val="minor"/>
      </rPr>
      <t xml:space="preserve"> PEQUENOS REPAROS E ADEQUAÇÕES NA UNIDADE BÁSICA DE SAÚDE - PSF DISTRITO DE IMBIRUÇU</t>
    </r>
  </si>
  <si>
    <r>
      <t xml:space="preserve">ENDEREÇO: </t>
    </r>
    <r>
      <rPr>
        <sz val="11"/>
        <color theme="1"/>
        <rFont val="Calibri"/>
        <family val="2"/>
        <scheme val="minor"/>
      </rPr>
      <t>RUA TARCIZO FIDELIS, S/N DISTRITO DE IMBIRUÇU, MUTUM - MG</t>
    </r>
  </si>
  <si>
    <t xml:space="preserve">PARAFUSO NIQUELADO 3 1/2" COM ACABAMENTO CROMADO PARA FIXAR PECA SANITARIA, INCLUI PORCA CEGA, ARRUELA E BUCHA DE NYLON TAMANHO S-8                                                                                                                                                                                                                                                                  </t>
  </si>
  <si>
    <t>REJUNTE EPOXI, QUALQUER COR</t>
  </si>
  <si>
    <t>KG</t>
  </si>
  <si>
    <t>ENCANADOR OU BOMBEIRO HIDRÁULICO COM ENCARGOS COMPLEMENTARES</t>
  </si>
  <si>
    <t>SILICONE ACETICO USO GERAL INCOLOR 280 G</t>
  </si>
  <si>
    <t>um</t>
  </si>
  <si>
    <t>COMPOS-003</t>
  </si>
  <si>
    <t>LEANDRO DE SOUZA COSTA</t>
  </si>
  <si>
    <t>CREA-ES 037.338/D</t>
  </si>
  <si>
    <r>
      <t xml:space="preserve">RESPONSÁVEL TÉCNICO: </t>
    </r>
    <r>
      <rPr>
        <sz val="12"/>
        <rFont val="Arial"/>
        <family val="2"/>
      </rPr>
      <t>LEANDRO DE SOUZA COSTA; CREA-ES 037.338/D</t>
    </r>
  </si>
  <si>
    <t>DEMOLIÇÃO MANUAL DE FORRO DE CHAPA OU PLACA DE GESSO, INCLUSIVE DEMOLIÇÃO DA ESTRUTURA DE SUSTENTAÇÃO, AFASTAMENTO E EMPILHAMENTO, EXCLUSIVE TRANSPORTE E RETIRADA DO MATERIAL DEMOLIDO</t>
  </si>
  <si>
    <t>ED-48463</t>
  </si>
  <si>
    <t>2.8</t>
  </si>
  <si>
    <t>EMASSAMENTO EM FORRO DE GESSO COM MASSA CORRIDA (PVA), UMA (1) DEMÃO, INCLUSIVE LIXAMENTO PARA PINTURA</t>
  </si>
  <si>
    <t>ED-50486</t>
  </si>
  <si>
    <t>FORRO EM PLACA DE GESSO LISO, DIMENSÃO (60X60)CM, COM FIXAÇÃO DO TIPO ARAMADO, EXCLUSIVE PERFIL TABICA, SANCA E MOLDURA, INCLUSIVE ACESSÓRIOS E FIXAÇÃO</t>
  </si>
  <si>
    <t>ED-49685</t>
  </si>
  <si>
    <t>ED-48343</t>
  </si>
  <si>
    <t>BANCADA EM GRANITO CINZA ANDORINHA E = 3 CM, APOIADA EM CONSOLE DE METALON 20 X 30 MM</t>
  </si>
  <si>
    <t>ED-49943</t>
  </si>
  <si>
    <t>VÁLVULA DE DESCARGA COM REGISTRO INTERNO, ACIONAMENTO SIMPLES, DN 1.1/2" (50MM), INCLUSIVE ACABAMENTO DA VÁLVULA</t>
  </si>
  <si>
    <t>ED-50337</t>
  </si>
  <si>
    <t>4.8</t>
  </si>
  <si>
    <t>4.9</t>
  </si>
  <si>
    <t>4.10</t>
  </si>
  <si>
    <t>4.11</t>
  </si>
  <si>
    <t>ED-50232</t>
  </si>
  <si>
    <t>LUMINÁRIA TIPO PLAFON CIRCULAR, DE SOBREPOR, COM LED DE 12/13 W - FORNECIMENTO E INSTALAÇÃO. AF_03/2022</t>
  </si>
  <si>
    <t>LIXAMENTO MANUAL EM SUPERFÍCIE METÁLICA PARA REMOÇÃO DE TINTA</t>
  </si>
  <si>
    <t>ED-50508</t>
  </si>
  <si>
    <t>FECHO PARA ABERTURA DE JANELA MAXIM-AR (REFERÊNCIA: FEC-009)</t>
  </si>
  <si>
    <t>MATED-29259</t>
  </si>
  <si>
    <t>MACANETA ALAVANCA, RETA SIMPLES / OCA, CROMADA, COMPRIMENTO DE 10 A 16 CM, ACABAMENTO PADRAO POPULAR - SOMENTE MACANETAS</t>
  </si>
  <si>
    <t>PAR</t>
  </si>
  <si>
    <t>8.11</t>
  </si>
  <si>
    <t>8.12</t>
  </si>
  <si>
    <t>8.13</t>
  </si>
  <si>
    <t>8.14</t>
  </si>
  <si>
    <t>REASSENTAMENTO DE PORTA DE ABRIR COM MOLA HIDRÁULICA, EM VIDRO TEMPERADO, 2 FOLHAS DE 90X210CM, ESPESSURA DD 10MM, INCLUSIVE ACESSÓRIOS. AF_01/2021</t>
  </si>
  <si>
    <t xml:space="preserve">LEANDRO DE SOUZA COSTA </t>
  </si>
  <si>
    <t>FOLHAS: 5</t>
  </si>
  <si>
    <r>
      <t xml:space="preserve">OBRA: </t>
    </r>
    <r>
      <rPr>
        <sz val="12"/>
        <rFont val="Arial"/>
        <family val="2"/>
      </rPr>
      <t>PEQUENOS REPAROS E ADEQUAÇÕES NA UNIDADE BÁSICA DE SAÚDE - PSF DISTRITO DE CENTENÁRIO</t>
    </r>
  </si>
  <si>
    <r>
      <t xml:space="preserve">ENDEREÇO: </t>
    </r>
    <r>
      <rPr>
        <sz val="12"/>
        <rFont val="Arial"/>
        <family val="2"/>
      </rPr>
      <t>RUA MANOEL INÁCIO MENDES, S/N, DISTRITO DE CENTENÁRIO, MUTUM - MG</t>
    </r>
  </si>
  <si>
    <t>REMOÇÃO MANUAL DE ENGRADAMENTO PARA TELHA TIPO CERÂMICA OU CONCRETO, INCLUSIVE AFASTAMENTO E EMPILHAMENTO, EXCLUSIVE TRANSPORTE E RETIRADA DO MATERIAL REMOVIDO NÃO REAPROVEITÁVEL</t>
  </si>
  <si>
    <t>ED-48457</t>
  </si>
  <si>
    <t>DEMOLIÇÃO MANUAL DE REBOCO OU EMBOÇO, COM ESPESSURA DE ATÉ 55MM, INCLUSIVE AFASTAMENTO E EMPILHAMENTO, EXCLUSIVE TRANSPORTE E RETIRADA DO MATERIAL DEMOLIDO</t>
  </si>
  <si>
    <t>REMOÇÃO MANUAL DE RUFO METÁLICO, COM REAPROVEITAMENTO, INCLUSIVE AFASTAMENTO E EMPILHAMENTO, EXCLUSIVE TRANSPORTE E RETIRADA DO MATERIAL REMOVIDO NÃO REAPROVEITÁVEL</t>
  </si>
  <si>
    <t>REMOÇÃO MANUAL DE FORRO DE PLACAS (GESSO, MINERAL, FIBRA, ISOPOR, COLMEIA, PVC, ETC.), COM REAPROVEITAMENTO, INCLUSIVE AFASTAMENTO E EMPILHAMENTO, EXCLUSIVE DEMOLIÇÃO DA ESTRUTURA DE SUSTENTAÇÃO, TRANSPORTE E RETIRADA DO MATERIAL REMOVIDO NÃO REAPROVEITÁVEL</t>
  </si>
  <si>
    <t>ED-48460</t>
  </si>
  <si>
    <t>REMOÇÃO MANUAL DE FOLHA DE PORTA OU JANELA DE MADEIRA OU METÁLICA, COM REAPROVEITAMENTO, INCLUSIVE AFASTAMENTO E EMPILHAMENTO, EXCLUSIVE TRANSPORTE E RETIRADA DO MATERIAL REMOVIDO NÃO REAPROVEITÁVEL</t>
  </si>
  <si>
    <t>ED-48494</t>
  </si>
  <si>
    <t>2.9</t>
  </si>
  <si>
    <t>2.10</t>
  </si>
  <si>
    <t>REMOÇÃO MANUAL DE METAIS EMBUTIDOS (BASE DE REGISTRO, VÁLVULA DE DESCARGA, TORNEIRA ANTIVANDALISMO, ETC.), COM REAPROVEITAMENTO, INCLUSIVE AFASTAMENTO E EMPILHAMENTO, EXCLUSIVE TRANSPORTE E RETIRADA DO MATERIAL REMOVIDO NÃO REAPROVEITÁVEL</t>
  </si>
  <si>
    <t>ED-48471</t>
  </si>
  <si>
    <t>REMOÇÃO MANUAL DE METAIS COMUNS E ACABAMENTOS (TORNEIRA, ACABAMENTO PARA REGISTRO, SIFÃO, ENGATE FLEXÍVEL, ETC.), COM REAPROVEITAMENTO, INCLUSIVE AFASTAMENTO E EMPILHAMENTO, EXCLUSIVE TRANSPORTE E RETIRADA DO MATERIAL REMOVIDO NÃO REAPROVEITÁVEL</t>
  </si>
  <si>
    <t>ED-48470</t>
  </si>
  <si>
    <t>2.11</t>
  </si>
  <si>
    <t>DEMOLIÇÃO MANUAL DE REVESTIMENTO CERÂMICO, AZULEJO OU LADRILHO HIDRÁULICO, INCLUSIVE AFASTAMENTO E EMPILHAMENTO, EXCLUSIVE DEMOLIÇÃO DO REBOCO OU EMBOÇO, TRANSPORTE E RETIRADA DO MATERIAL DEMOLIDO</t>
  </si>
  <si>
    <t>ED-48502</t>
  </si>
  <si>
    <t>2.12</t>
  </si>
  <si>
    <t>REMOÇÃO MANUAL DE CONJUNTO DE FERRAGENS (DOBRADIÇAS, FECHADURA E MAÇANETAS), COM REAPROVEITAMENTO, INCLUSIVE AFASTAMENTO E EMPILHAMENTO, EXCLUSIVE TRANSPORTE E RETIRADA DO MATERIAL REMOVIDO NÃO REAPROVEITÁVEL</t>
  </si>
  <si>
    <t>ED-48458</t>
  </si>
  <si>
    <t>2.13</t>
  </si>
  <si>
    <t xml:space="preserve">REBOCO COM ARGAMASSA, TRAÇO 1:2:8 (CIMENTO, CAL E AREIA), ESP. 20MM, APLICAÇÃO MANUAL, INCLUSIVE ARGAMASSA COM PREPARO MECANIZADO, EXCLUSIVE CHAPISCO
</t>
  </si>
  <si>
    <t>CHAPISCO COM ARGAMASSA, TRAÇO 1:3 (CIMENTO E AREIA), ESP. 5MM, APLICADO EM ALVENARIA/ESTRUTURA DE CONCRETO COM COLHER, INCLUSIVE ARGAMASSA COM PREPARO MECANIZADO</t>
  </si>
  <si>
    <t>REVESTIMENTO COM CERÂMICA APLICADO EM PAREDE, ACABAMENTO ESMALTADO, AMBIENTE INTERNO/EXTERNO,PADRÃO EXTRA, DIMENSÃO DA PEÇA ATÉ 2025 CM2, PEI III, ASSENTAMENTO COM ARGAMASSA INDUSTRIALIZADA, INCLUSIVE REJUNTAMENTO</t>
  </si>
  <si>
    <t>METÁLICA PARA PIA, BICA MÓVEL, ABERTURA 1/4 DE VOLTA, ACABAMENTO CROMADO, COM AREJADOR, APLICAÇÃO DE PAREDE, INCLUSIVE FORNECIMENTO E INSTALAÇÃO</t>
  </si>
  <si>
    <t>TORNEIRA METÁLICA PARA PIA, BICA MÓVEL, ABERTURA 1/4 DE VOLTA, ACABAMENTO CROMADO, COM AREJADOR, APLICAÇÃO DE MESA, INCLUSIVE ENGATE FLEXÍVEL METÁLICO, FORNECIMENTO E INSTALAÇÃO</t>
  </si>
  <si>
    <t>ED-50324</t>
  </si>
  <si>
    <t>TORNEIRA CROMADA LONGA, DE PAREDE, 1/2" OU 3/4", PARA PIA DE COZINHA, PADRÃO POPULAR - FORNECIMENTO E INSTALAÇÃO. AF_01/2020</t>
  </si>
  <si>
    <t>GRELHA EM FERRO FUNDIDO COM CAIXILHO, DIMENSÃO (15X15)CM, INCLUSIVE ASSENTAMENTO DE CAIXILHO, EXCLUSIVE CAIXA COLETORA</t>
  </si>
  <si>
    <t>SABONETEIRA PLASTICA TIPO DISPENSER PARA SABONETE LIQUIDO COM RESERVATORIO 800 A 1500 ML, INCLUSO FIXAÇÃO. AF_01/2020</t>
  </si>
  <si>
    <t>ASSENTO SANITÁRIO CONVENCIONAL - FORNECIMENTO E INSTALACAO. AF_01/2020</t>
  </si>
  <si>
    <t>REGISTRO DE GAVETA, TIPO BASE, ROSCÁVEL 1" (PARA TUBO SOLDÁVEL OU PPR DN 32MM/CPVC DN 28MM), INCLUSIVE ACABAMENTO (PADRÃO MÉDIO) E CANOPLA CROMADOS</t>
  </si>
  <si>
    <t>ED-49991</t>
  </si>
  <si>
    <t>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</si>
  <si>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 xml:space="preserve">COBERTURA EM TELHA CERÂMICA, TIPO COLONIAL, INCLUSIVE FIXAÇÃO, EXCLUSIVE ENGRADAMENTO E MANTA ISOLANTE/TÉRMICA </t>
  </si>
  <si>
    <t>6.4</t>
  </si>
  <si>
    <t>ENGRADAMENTO EM MADEIRA PARAJU OU EQUIVALENTE, PARA TELHAS CERÂMICAS OU DE CONCRETO, EXCLUSIVE TELHAS</t>
  </si>
  <si>
    <t>ED-48407</t>
  </si>
  <si>
    <t>FOLHA DE PORTA EM MADEIRA, DIMENSÃO (90X210)CM, ACABAMENTO NATURAL PARA PINTURA/VERNIZ, TIPO PRANCHETA/SARRAFEADA, INCLUSIVE ASSENTAMENTO, EXCLUSIVE MARCO, FERRAGENS E PINTURA/VERNIZ</t>
  </si>
  <si>
    <t>ED-49588</t>
  </si>
  <si>
    <t>FOLHA DE PORTA EM MADEIRA, DIMENSÃO (80X210)CM, ACABAMENTO NATURAL PARA PINTURA/VERNIZ, TIPO PRANCHETA/SARRAFEADA, INCLUSIVE ASSENTAMENTO, EXCLUSIVE MARCO, FERRAGENS E PINTURA/VERNIZ</t>
  </si>
  <si>
    <t>ED-49587</t>
  </si>
  <si>
    <t>DOBRADIÇA DE FERRO, MEDIDAS (3"X2.1/2"), TIPO PINO SOLTO COM BOLA, ACABAMENTO CROMADO, INCLUSIVE ACESSÓRIOS PARA FIXAÇÃO</t>
  </si>
  <si>
    <t>ED-49697</t>
  </si>
  <si>
    <t>FECHADURA TIPO EXTERNA, GRAU DE SEGURANÇA MÉDIO, DISTÂNCIA DE BROCA 40MM, ACABAMENTO COM ESPELHO CROMADO E MAÇANETA MODELO ALAVANCA EM ZAMAC, INCLUSIVE ACESSÓRIOS PARA FIXAÇÃO E DUAS (2) CHAVES</t>
  </si>
  <si>
    <t>ED-49699</t>
  </si>
  <si>
    <t xml:space="preserve">INSTALAÇÃO FECHO / TRINCO TIPO AVIAO PARA PORTA DE VIDRO TEMPERADO. AF_01/2021  </t>
  </si>
  <si>
    <t>PORTÃO DE GRADE EM BARRA REDONDA 1/2" E REQUADRO EM BARRA CHATA 1.1/4"X3/16", EXCLUSIVE CADEADO E PINTURA</t>
  </si>
  <si>
    <t>ED-50983</t>
  </si>
  <si>
    <t>FERROLHO EM AÇO GALVANIZADO, COMPRIMENTO DE 3", TIPO REDONDO, INCLUSIVE ACESSÓRIOS PARA FIXAÇÃO</t>
  </si>
  <si>
    <t>ED-7309</t>
  </si>
  <si>
    <t>8.15</t>
  </si>
  <si>
    <t>PREPARAÇÃO PARA EMASSAMENTO OU PINTURA (LÁTEX/ ACRÍLICA) EM PAREDE, INCLUSIVE UMA (1) DEMÃO DE SELADOR ACRÍLICO</t>
  </si>
  <si>
    <t>REASSENTAMENTO VASO SANITARIO SIFONADO CONVENCIONAL COM LOUÇA BRANCA. AF_01/2020</t>
  </si>
  <si>
    <t>PARAFUSO NIQUELADO COM ACABAMENTO CROMADO PARA FIXAR PECA SANITARIA, INCLUI PORCA CEGA, ARRUELA E BUCHA DE NYLON TAMANHO S-10</t>
  </si>
  <si>
    <t>CR</t>
  </si>
  <si>
    <t>ANEL DE VEDACAO, PVC FLEXIVEL, 100 MM, PARA SAIDA DE BACIA / VASO SANITARIO</t>
  </si>
  <si>
    <t>CAIXA DE PASSAGEM, DIMENSÃO (20X20)CM, EM CHAPA DE AÇO, TIPO DE EMBUTIR, COM ACABAMENTO EM PINTURA ELETROSTÁTICA E TAMPA CEGA, INCLUSIVE FIXAÇÃO EM ALVENARIA</t>
  </si>
  <si>
    <t>ED-49149</t>
  </si>
  <si>
    <t>INSTALAÇÃO FECHO / TRINCO TIPO AVIAO PARA PORTA DE VIDRO TEMPERADO. AF_01/2021</t>
  </si>
  <si>
    <t>COMPOS-004</t>
  </si>
  <si>
    <t>FECHO / TRINCO TIPO AVIAO, EM ZAMAC CROMADO, *60* MM, PARA JANELAS - INCLUI PARAFUSOS</t>
  </si>
  <si>
    <t>CARPINTEIRO DE ESQUADRIA COM ENCARGOS COMPLEMENTARES</t>
  </si>
  <si>
    <r>
      <rPr>
        <b/>
        <sz val="12"/>
        <rFont val="Arial"/>
        <family val="2"/>
      </rPr>
      <t>PREÇO DE CUSTO:</t>
    </r>
    <r>
      <rPr>
        <sz val="12"/>
        <rFont val="Arial"/>
        <family val="2"/>
      </rPr>
      <t xml:space="preserve"> SETOP - SEM DESONERAÇÃO FISCAL, REGIÃO LESTE, SETEMBRO/2024 | SINAPI 09/2024 - NÃO DESONERADO</t>
    </r>
  </si>
  <si>
    <r>
      <t xml:space="preserve">DATA: </t>
    </r>
    <r>
      <rPr>
        <sz val="12"/>
        <rFont val="Arial"/>
        <family val="2"/>
      </rPr>
      <t>09/10/2024</t>
    </r>
  </si>
  <si>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</si>
  <si>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r>
      <t xml:space="preserve">ENDEREÇO: </t>
    </r>
    <r>
      <rPr>
        <sz val="11"/>
        <color theme="1"/>
        <rFont val="Calibri"/>
        <family val="2"/>
        <scheme val="minor"/>
      </rPr>
      <t>RUA MANOEL INÁCIO MENDES, S/N, DISTRITO DE CENTENÁRIO, MUTUM - MG</t>
    </r>
  </si>
  <si>
    <r>
      <rPr>
        <b/>
        <sz val="11"/>
        <color theme="1"/>
        <rFont val="Calibri"/>
        <family val="2"/>
        <scheme val="minor"/>
      </rPr>
      <t>OBRA:</t>
    </r>
    <r>
      <rPr>
        <sz val="11"/>
        <color theme="1"/>
        <rFont val="Calibri"/>
        <family val="2"/>
        <scheme val="minor"/>
      </rPr>
      <t xml:space="preserve"> PEQUENOS REPAROS E ADEQUAÇÕES NA UNIDADE BÁSICA DE SAÚDE - PSF DISTRITO DE CENTENÁRIO</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</si>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</sst>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43" formatCode="_-* #,##0.00_-;\-* #,##0.00_-;_-* &quot;-&quot;??_-;_-@_-"/>
    <numFmt numFmtId="164" formatCode="_(* #,##0.00_);_(* \(#,##0.00\);_(* \-??_);_(@_)"/>
  </numFmts>
  <fonts count="19" x14ac:knownFonts="1">
    <font>
      <sz val="11"/>
      <color theme="1"/>
      <name val="Calibri"/>
      <family val="2"/>
      <scheme val="minor"/>
    </font>
    <font>
      <sz val="11"/>
      <color rgb="FF000000"/>
      <name val="Calibri"/>
      <family val="2"/>
      <scheme val="minor"/>
    </font>
    <font>
      <sz val="11"/>
      <color theme="1"/>
      <name val="Calibri"/>
      <family val="2"/>
      <scheme val="minor"/>
    </font>
    <font>
      <sz val="10"/>
      <name val="Arial"/>
      <family val="2"/>
    </font>
    <font>
      <b/>
      <sz val="14"/>
      <name val="Arial"/>
      <family val="2"/>
    </font>
    <font>
      <b/>
      <sz val="28"/>
      <name val="Arial"/>
      <family val="2"/>
    </font>
    <font>
      <sz val="11"/>
      <name val="Calibri"/>
      <family val="2"/>
      <scheme val="minor"/>
    </font>
    <font>
      <b/>
      <sz val="12"/>
      <name val="Arial"/>
      <family val="2"/>
    </font>
    <font>
      <sz val="12"/>
      <name val="Arial"/>
      <family val="2"/>
    </font>
    <font>
      <b/>
      <sz val="11"/>
      <name val="Calibri"/>
      <family val="2"/>
      <scheme val="minor"/>
    </font>
    <font>
      <sz val="14"/>
      <name val="Arial"/>
      <family val="2"/>
    </font>
    <font>
      <sz val="14"/>
      <name val="Calibri"/>
      <family val="2"/>
      <scheme val="minor"/>
    </font>
    <font>
      <b/>
      <sz val="11"/>
      <name val="Arial"/>
      <family val="2"/>
    </font>
    <font>
      <b/>
      <sz val="18"/>
      <name val="Arial"/>
      <family val="2"/>
    </font>
    <font>
      <sz val="18"/>
      <name val="Arial"/>
      <family val="2"/>
    </font>
    <font>
      <b/>
      <sz val="11"/>
      <color theme="1"/>
      <name val="Calibri"/>
      <family val="2"/>
      <scheme val="minor"/>
    </font>
    <font>
      <b/>
      <sz val="24"/>
      <color theme="1"/>
      <name val="Calibri"/>
      <family val="2"/>
      <scheme val="minor"/>
    </font>
    <font>
      <sz val="10"/>
      <name val="Arial"/>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164" fontId="3" fillId="0" borderId="0" applyFill="0" applyBorder="0" applyAlignment="0" applyProtection="0"/>
    <xf numFmtId="44" fontId="2" fillId="0" borderId="0" applyFont="0" applyFill="0" applyBorder="0" applyAlignment="0" applyProtection="0"/>
    <xf numFmtId="0" fontId="2" fillId="0" borderId="0"/>
    <xf numFmtId="0" fontId="17" fillId="0" borderId="0"/>
    <xf numFmtId="0" fontId="17" fillId="0" borderId="0"/>
  </cellStyleXfs>
  <cellXfs count="78">
    <xf numFmtId="0" fontId="0" fillId="0" borderId="0" xfId="0"/>
    <xf numFmtId="0" fontId="4" fillId="3" borderId="8" xfId="0" applyFont="1" applyFill="1" applyBorder="1" applyProtection="1"/>
    <xf numFmtId="0" fontId="6" fillId="2" borderId="0" xfId="0" applyFont="1" applyFill="1" applyProtection="1">
      <protection locked="0"/>
    </xf>
    <xf numFmtId="0" fontId="7" fillId="2" borderId="6" xfId="0" applyFont="1" applyFill="1" applyBorder="1" applyAlignment="1" applyProtection="1">
      <protection locked="0"/>
    </xf>
    <xf numFmtId="0" fontId="8" fillId="2" borderId="11" xfId="0" applyFont="1" applyFill="1" applyBorder="1" applyAlignment="1" applyProtection="1">
      <protection locked="0"/>
    </xf>
    <xf numFmtId="0" fontId="7" fillId="2" borderId="7" xfId="0" applyFont="1" applyFill="1" applyBorder="1" applyAlignment="1" applyProtection="1">
      <protection locked="0"/>
    </xf>
    <xf numFmtId="0" fontId="7" fillId="2" borderId="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49" fontId="4" fillId="3" borderId="8"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 xfId="0" applyFont="1" applyFill="1" applyBorder="1" applyAlignment="1" applyProtection="1">
      <alignment wrapText="1"/>
    </xf>
    <xf numFmtId="0" fontId="9" fillId="2" borderId="0" xfId="0" applyFont="1" applyFill="1" applyProtection="1">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wrapText="1"/>
    </xf>
    <xf numFmtId="0" fontId="10" fillId="2" borderId="1" xfId="0" applyFont="1" applyFill="1" applyBorder="1" applyAlignment="1" applyProtection="1">
      <alignment horizontal="center" vertical="center"/>
    </xf>
    <xf numFmtId="44" fontId="10" fillId="2" borderId="1" xfId="7"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right" wrapText="1"/>
    </xf>
    <xf numFmtId="0" fontId="10" fillId="2" borderId="1" xfId="0" applyFont="1" applyFill="1" applyBorder="1" applyProtection="1"/>
    <xf numFmtId="44" fontId="10" fillId="2" borderId="1" xfId="7" applyFont="1" applyFill="1" applyBorder="1" applyProtection="1"/>
    <xf numFmtId="44" fontId="4" fillId="2" borderId="1" xfId="7" applyFont="1" applyFill="1" applyBorder="1" applyAlignment="1" applyProtection="1">
      <alignment horizontal="center"/>
    </xf>
    <xf numFmtId="0" fontId="6"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right"/>
    </xf>
    <xf numFmtId="0" fontId="14" fillId="2" borderId="1" xfId="0" applyFont="1" applyFill="1" applyBorder="1" applyProtection="1"/>
    <xf numFmtId="44" fontId="13" fillId="2" borderId="1" xfId="7" applyFont="1" applyFill="1" applyBorder="1" applyProtection="1"/>
    <xf numFmtId="43" fontId="6" fillId="2" borderId="0" xfId="3" applyFont="1" applyFill="1" applyProtection="1">
      <protection locked="0"/>
    </xf>
    <xf numFmtId="0" fontId="7" fillId="2" borderId="11" xfId="0" applyFont="1" applyFill="1" applyBorder="1" applyAlignment="1" applyProtection="1">
      <protection locked="0"/>
    </xf>
    <xf numFmtId="44" fontId="4" fillId="3" borderId="1" xfId="0" applyNumberFormat="1" applyFont="1" applyFill="1" applyBorder="1" applyProtection="1"/>
    <xf numFmtId="0" fontId="0" fillId="0" borderId="0" xfId="0" applyBorder="1"/>
    <xf numFmtId="0" fontId="16" fillId="0" borderId="0" xfId="0" applyFont="1" applyBorder="1" applyAlignment="1">
      <alignment horizontal="center"/>
    </xf>
    <xf numFmtId="0" fontId="0" fillId="0" borderId="0" xfId="0" applyFill="1"/>
    <xf numFmtId="0" fontId="0" fillId="0" borderId="1" xfId="0" applyBorder="1"/>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43" fontId="15" fillId="0" borderId="1" xfId="3" applyFont="1" applyBorder="1" applyAlignment="1">
      <alignment horizontal="center" vertical="center"/>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wrapText="1"/>
    </xf>
    <xf numFmtId="43" fontId="0" fillId="0" borderId="1" xfId="3" applyFont="1" applyBorder="1"/>
    <xf numFmtId="0" fontId="10" fillId="0" borderId="1" xfId="0" applyFont="1" applyFill="1" applyBorder="1" applyAlignment="1" applyProtection="1">
      <alignment horizontal="center" vertical="center"/>
      <protection locked="0"/>
    </xf>
    <xf numFmtId="0" fontId="10" fillId="2" borderId="12" xfId="0" applyFont="1" applyFill="1" applyBorder="1" applyProtection="1">
      <protection locked="0"/>
    </xf>
    <xf numFmtId="0" fontId="10" fillId="2" borderId="0" xfId="0" applyFont="1" applyFill="1" applyAlignment="1" applyProtection="1">
      <alignment horizontal="center"/>
      <protection locked="0"/>
    </xf>
    <xf numFmtId="0" fontId="10" fillId="2" borderId="1" xfId="0" applyNumberFormat="1" applyFont="1" applyFill="1" applyBorder="1" applyAlignment="1" applyProtection="1">
      <alignment horizontal="center" vertical="center"/>
      <protection locked="0"/>
    </xf>
    <xf numFmtId="44" fontId="15" fillId="0" borderId="1" xfId="7" applyFont="1" applyBorder="1" applyAlignment="1">
      <alignment horizontal="center" vertical="center"/>
    </xf>
    <xf numFmtId="44" fontId="0" fillId="0" borderId="1" xfId="7" applyFont="1" applyBorder="1"/>
    <xf numFmtId="0" fontId="6" fillId="2" borderId="12" xfId="0" applyFont="1" applyFill="1" applyBorder="1" applyProtection="1">
      <protection locked="0"/>
    </xf>
    <xf numFmtId="0" fontId="6" fillId="2" borderId="0" xfId="0" applyFont="1" applyFill="1" applyAlignment="1" applyProtection="1">
      <alignment horizontal="center"/>
      <protection locked="0"/>
    </xf>
    <xf numFmtId="0" fontId="0" fillId="0" borderId="0" xfId="0"/>
    <xf numFmtId="0" fontId="7" fillId="2" borderId="6"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43" fontId="10" fillId="2" borderId="1" xfId="3" applyFont="1" applyFill="1" applyBorder="1" applyAlignment="1" applyProtection="1">
      <alignment vertical="center"/>
      <protection locked="0"/>
    </xf>
    <xf numFmtId="43" fontId="13" fillId="2" borderId="1" xfId="3"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10" fillId="2" borderId="1" xfId="0" applyFont="1" applyFill="1" applyBorder="1" applyAlignment="1" applyProtection="1">
      <alignment vertical="center" wrapText="1"/>
    </xf>
    <xf numFmtId="0" fontId="8" fillId="2" borderId="1" xfId="0" applyFont="1" applyFill="1" applyBorder="1" applyAlignment="1" applyProtection="1">
      <alignment horizontal="left"/>
      <protection locked="0"/>
    </xf>
    <xf numFmtId="0" fontId="7" fillId="2" borderId="2"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 xfId="0" applyFont="1" applyFill="1" applyBorder="1" applyAlignment="1" applyProtection="1">
      <alignment horizontal="left"/>
      <protection locked="0"/>
    </xf>
    <xf numFmtId="0" fontId="5"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7" fillId="2" borderId="6"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1" xfId="0" applyFont="1" applyFill="1" applyBorder="1" applyAlignment="1" applyProtection="1">
      <alignment horizontal="center"/>
      <protection locked="0"/>
    </xf>
    <xf numFmtId="10" fontId="7" fillId="2" borderId="3" xfId="4" applyNumberFormat="1" applyFont="1" applyFill="1" applyBorder="1" applyAlignment="1" applyProtection="1">
      <alignment horizontal="center" vertical="center"/>
      <protection locked="0"/>
    </xf>
    <xf numFmtId="10" fontId="7" fillId="2" borderId="5" xfId="4" applyNumberFormat="1" applyFont="1" applyFill="1" applyBorder="1" applyAlignment="1" applyProtection="1">
      <alignment horizontal="center" vertical="center"/>
      <protection locked="0"/>
    </xf>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xf numFmtId="0" fontId="16" fillId="0" borderId="1" xfId="0" applyFont="1" applyBorder="1" applyAlignment="1">
      <alignment horizontal="center"/>
    </xf>
    <xf numFmtId="0" fontId="0" fillId="0" borderId="1" xfId="0" applyFill="1" applyBorder="1" applyAlignment="1">
      <alignment horizontal="left"/>
    </xf>
    <xf numFmtId="0" fontId="15" fillId="0" borderId="1" xfId="0" applyFont="1" applyFill="1" applyBorder="1" applyAlignment="1">
      <alignment horizontal="left"/>
    </xf>
  </cellXfs>
  <cellStyles count="11">
    <cellStyle name="Moeda" xfId="7" builtinId="4"/>
    <cellStyle name="Normal" xfId="0" builtinId="0"/>
    <cellStyle name="Normal 2" xfId="5"/>
    <cellStyle name="Normal 2 2" xfId="8"/>
    <cellStyle name="Normal 2 2 3" xfId="2"/>
    <cellStyle name="Normal 2 3" xfId="9"/>
    <cellStyle name="Normal 3" xfId="10"/>
    <cellStyle name="Porcentagem" xfId="4" builtinId="5"/>
    <cellStyle name="Separador de milhares 2" xfId="6"/>
    <cellStyle name="Vírgula" xfId="3" builtinId="3"/>
    <cellStyle name="Vírgula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200025</xdr:colOff>
          <xdr:row>0</xdr:row>
          <xdr:rowOff>38100</xdr:rowOff>
        </xdr:from>
        <xdr:to>
          <xdr:col>2</xdr:col>
          <xdr:colOff>323850</xdr:colOff>
          <xdr:row>0</xdr:row>
          <xdr:rowOff>895350</xdr:rowOff>
        </xdr:to>
        <xdr:sp macro="" textlink="">
          <xdr:nvSpPr>
            <xdr:cNvPr id="5121" name="Object 1" hidden="1">
              <a:extLst>
                <a:ext uri="{63B3BB69-23CF-44E3-9099-C40C66FF867C}">
                  <a14:compatExt spid="_x0000_s5121"/>
                </a:ext>
                <a:ext uri="{FF2B5EF4-FFF2-40B4-BE49-F238E27FC236}">
                  <a16:creationId xmlns:a16="http://schemas.microsoft.com/office/drawing/2014/main" xmlns=""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tabSelected="1" view="pageBreakPreview" topLeftCell="A76" zoomScale="77" zoomScaleNormal="77" zoomScaleSheetLayoutView="77" workbookViewId="0">
      <selection activeCell="G30" sqref="G30"/>
    </sheetView>
  </sheetViews>
  <sheetFormatPr defaultColWidth="8.85546875" defaultRowHeight="15" x14ac:dyDescent="0.25"/>
  <cols>
    <col min="1" max="1" width="8.42578125" style="2" customWidth="1"/>
    <col min="2" max="2" width="20.28515625" style="2" customWidth="1"/>
    <col min="3" max="3" width="19.140625" style="2" customWidth="1"/>
    <col min="4" max="4" width="113.140625" style="2" customWidth="1"/>
    <col min="5" max="5" width="10.7109375" style="2" customWidth="1"/>
    <col min="6" max="6" width="16.28515625" style="54" bestFit="1" customWidth="1"/>
    <col min="7" max="7" width="18" style="2" customWidth="1"/>
    <col min="8" max="8" width="18.28515625" style="2" customWidth="1"/>
    <col min="9" max="9" width="27.140625" style="2" customWidth="1"/>
    <col min="10" max="16384" width="8.85546875" style="2"/>
  </cols>
  <sheetData>
    <row r="1" spans="1:16" ht="71.25" customHeight="1" x14ac:dyDescent="0.25">
      <c r="A1" s="64" t="s">
        <v>157</v>
      </c>
      <c r="B1" s="64"/>
      <c r="C1" s="64"/>
      <c r="D1" s="64"/>
      <c r="E1" s="64"/>
      <c r="F1" s="64"/>
      <c r="G1" s="64"/>
      <c r="H1" s="64"/>
      <c r="I1" s="64"/>
    </row>
    <row r="2" spans="1:16" ht="15.75" x14ac:dyDescent="0.25">
      <c r="A2" s="65" t="s">
        <v>92</v>
      </c>
      <c r="B2" s="65"/>
      <c r="C2" s="65"/>
      <c r="D2" s="65"/>
      <c r="E2" s="65"/>
      <c r="F2" s="65"/>
      <c r="G2" s="65" t="s">
        <v>204</v>
      </c>
      <c r="H2" s="66"/>
      <c r="I2" s="66"/>
      <c r="P2" s="49" t="s">
        <v>16</v>
      </c>
    </row>
    <row r="3" spans="1:16" ht="15.75" x14ac:dyDescent="0.25">
      <c r="A3" s="3" t="s">
        <v>205</v>
      </c>
      <c r="B3" s="28"/>
      <c r="C3" s="4"/>
      <c r="D3" s="4"/>
      <c r="E3" s="4"/>
      <c r="F3" s="50" t="s">
        <v>61</v>
      </c>
      <c r="G3" s="5"/>
      <c r="H3" s="3" t="s">
        <v>271</v>
      </c>
      <c r="I3" s="5"/>
      <c r="P3" s="49" t="s">
        <v>62</v>
      </c>
    </row>
    <row r="4" spans="1:16" ht="15.75" x14ac:dyDescent="0.25">
      <c r="A4" s="67" t="s">
        <v>206</v>
      </c>
      <c r="B4" s="68"/>
      <c r="C4" s="68"/>
      <c r="D4" s="68"/>
      <c r="E4" s="69"/>
      <c r="F4" s="70" t="s">
        <v>7</v>
      </c>
      <c r="G4" s="70"/>
      <c r="H4" s="70"/>
      <c r="I4" s="70"/>
      <c r="P4" s="49" t="s">
        <v>63</v>
      </c>
    </row>
    <row r="5" spans="1:16" ht="15.75" x14ac:dyDescent="0.25">
      <c r="A5" s="56" t="s">
        <v>270</v>
      </c>
      <c r="B5" s="56"/>
      <c r="C5" s="56"/>
      <c r="D5" s="56"/>
      <c r="E5" s="56"/>
      <c r="F5" s="57" t="s">
        <v>8</v>
      </c>
      <c r="G5" s="60" t="s">
        <v>9</v>
      </c>
      <c r="H5" s="6" t="s">
        <v>17</v>
      </c>
      <c r="I5" s="5" t="s">
        <v>10</v>
      </c>
      <c r="P5" s="2" t="s">
        <v>69</v>
      </c>
    </row>
    <row r="6" spans="1:16" ht="15.75" x14ac:dyDescent="0.25">
      <c r="A6" s="63" t="s">
        <v>130</v>
      </c>
      <c r="B6" s="63"/>
      <c r="C6" s="56"/>
      <c r="D6" s="56"/>
      <c r="E6" s="56"/>
      <c r="F6" s="58"/>
      <c r="G6" s="61"/>
      <c r="H6" s="57" t="s">
        <v>55</v>
      </c>
      <c r="I6" s="71">
        <v>0.2402</v>
      </c>
    </row>
    <row r="7" spans="1:16" ht="15.75" x14ac:dyDescent="0.25">
      <c r="A7" s="63" t="s">
        <v>173</v>
      </c>
      <c r="B7" s="63"/>
      <c r="C7" s="56"/>
      <c r="D7" s="56"/>
      <c r="E7" s="56"/>
      <c r="F7" s="59"/>
      <c r="G7" s="62"/>
      <c r="H7" s="59"/>
      <c r="I7" s="72"/>
    </row>
    <row r="8" spans="1:16" ht="31.5" x14ac:dyDescent="0.25">
      <c r="A8" s="7" t="s">
        <v>64</v>
      </c>
      <c r="B8" s="7" t="s">
        <v>59</v>
      </c>
      <c r="C8" s="7" t="s">
        <v>0</v>
      </c>
      <c r="D8" s="7" t="s">
        <v>65</v>
      </c>
      <c r="E8" s="7" t="s">
        <v>11</v>
      </c>
      <c r="F8" s="7" t="s">
        <v>12</v>
      </c>
      <c r="G8" s="8" t="s">
        <v>57</v>
      </c>
      <c r="H8" s="8" t="s">
        <v>56</v>
      </c>
      <c r="I8" s="7" t="s">
        <v>13</v>
      </c>
    </row>
    <row r="9" spans="1:16" s="12" customFormat="1" ht="18" x14ac:dyDescent="0.25">
      <c r="A9" s="9">
        <v>1</v>
      </c>
      <c r="B9" s="9"/>
      <c r="C9" s="10"/>
      <c r="D9" s="11" t="s">
        <v>53</v>
      </c>
      <c r="E9" s="1"/>
      <c r="F9" s="51"/>
      <c r="G9" s="73" t="s">
        <v>14</v>
      </c>
      <c r="H9" s="74"/>
      <c r="I9" s="29">
        <f>SUM(I10:I10)</f>
        <v>0</v>
      </c>
    </row>
    <row r="10" spans="1:16" ht="96" customHeight="1" x14ac:dyDescent="0.25">
      <c r="A10" s="13" t="s">
        <v>6</v>
      </c>
      <c r="B10" s="41" t="s">
        <v>16</v>
      </c>
      <c r="C10" s="13" t="s">
        <v>86</v>
      </c>
      <c r="D10" s="55" t="s">
        <v>272</v>
      </c>
      <c r="E10" s="15" t="s">
        <v>75</v>
      </c>
      <c r="F10" s="52">
        <v>1</v>
      </c>
      <c r="G10" s="16"/>
      <c r="H10" s="16"/>
      <c r="I10" s="16">
        <f t="shared" ref="I10" si="0">IF(C10=0,"",ROUND(F10*H10,2))</f>
        <v>0</v>
      </c>
    </row>
    <row r="11" spans="1:16" ht="18.75" x14ac:dyDescent="0.25">
      <c r="A11" s="17"/>
      <c r="B11" s="17"/>
      <c r="C11" s="13"/>
      <c r="D11" s="18"/>
      <c r="E11" s="19"/>
      <c r="F11" s="52"/>
      <c r="G11" s="20"/>
      <c r="H11" s="20"/>
      <c r="I11" s="21"/>
    </row>
    <row r="12" spans="1:16" s="12" customFormat="1" ht="18" x14ac:dyDescent="0.25">
      <c r="A12" s="9" t="s">
        <v>94</v>
      </c>
      <c r="B12" s="9"/>
      <c r="C12" s="10"/>
      <c r="D12" s="11" t="s">
        <v>131</v>
      </c>
      <c r="E12" s="1"/>
      <c r="F12" s="51"/>
      <c r="G12" s="73" t="s">
        <v>14</v>
      </c>
      <c r="H12" s="74"/>
      <c r="I12" s="29">
        <f>SUM(I13:I25)</f>
        <v>0</v>
      </c>
    </row>
    <row r="13" spans="1:16" ht="54" x14ac:dyDescent="0.25">
      <c r="A13" s="13" t="s">
        <v>95</v>
      </c>
      <c r="B13" s="41" t="s">
        <v>16</v>
      </c>
      <c r="C13" s="44" t="s">
        <v>23</v>
      </c>
      <c r="D13" s="55" t="s">
        <v>84</v>
      </c>
      <c r="E13" s="15" t="s">
        <v>72</v>
      </c>
      <c r="F13" s="52">
        <v>86.08</v>
      </c>
      <c r="G13" s="16"/>
      <c r="H13" s="16"/>
      <c r="I13" s="16">
        <f t="shared" ref="I13:I19" si="1">IF(C13=0,"",ROUND(F13*H13,2))</f>
        <v>0</v>
      </c>
    </row>
    <row r="14" spans="1:16" ht="54" x14ac:dyDescent="0.25">
      <c r="A14" s="13" t="s">
        <v>96</v>
      </c>
      <c r="B14" s="41" t="s">
        <v>16</v>
      </c>
      <c r="C14" s="13" t="s">
        <v>208</v>
      </c>
      <c r="D14" s="55" t="s">
        <v>207</v>
      </c>
      <c r="E14" s="15" t="s">
        <v>72</v>
      </c>
      <c r="F14" s="52">
        <v>86.08</v>
      </c>
      <c r="G14" s="16"/>
      <c r="H14" s="16"/>
      <c r="I14" s="16">
        <f t="shared" si="1"/>
        <v>0</v>
      </c>
    </row>
    <row r="15" spans="1:16" ht="54" x14ac:dyDescent="0.25">
      <c r="A15" s="13" t="s">
        <v>97</v>
      </c>
      <c r="B15" s="41" t="s">
        <v>16</v>
      </c>
      <c r="C15" s="13" t="s">
        <v>19</v>
      </c>
      <c r="D15" s="55" t="s">
        <v>209</v>
      </c>
      <c r="E15" s="15" t="s">
        <v>72</v>
      </c>
      <c r="F15" s="52">
        <v>41.19</v>
      </c>
      <c r="G15" s="16"/>
      <c r="H15" s="16"/>
      <c r="I15" s="16">
        <f t="shared" si="1"/>
        <v>0</v>
      </c>
    </row>
    <row r="16" spans="1:16" ht="72" x14ac:dyDescent="0.25">
      <c r="A16" s="13" t="s">
        <v>98</v>
      </c>
      <c r="B16" s="41" t="s">
        <v>16</v>
      </c>
      <c r="C16" s="13" t="s">
        <v>21</v>
      </c>
      <c r="D16" s="55" t="s">
        <v>85</v>
      </c>
      <c r="E16" s="15" t="s">
        <v>75</v>
      </c>
      <c r="F16" s="52">
        <v>23</v>
      </c>
      <c r="G16" s="16"/>
      <c r="H16" s="16"/>
      <c r="I16" s="16">
        <f t="shared" si="1"/>
        <v>0</v>
      </c>
    </row>
    <row r="17" spans="1:9" ht="54" x14ac:dyDescent="0.25">
      <c r="A17" s="13" t="s">
        <v>99</v>
      </c>
      <c r="B17" s="41" t="s">
        <v>16</v>
      </c>
      <c r="C17" s="13" t="s">
        <v>22</v>
      </c>
      <c r="D17" s="55" t="s">
        <v>210</v>
      </c>
      <c r="E17" s="15" t="s">
        <v>73</v>
      </c>
      <c r="F17" s="52">
        <v>89.43</v>
      </c>
      <c r="G17" s="16"/>
      <c r="H17" s="16"/>
      <c r="I17" s="16">
        <f t="shared" si="1"/>
        <v>0</v>
      </c>
    </row>
    <row r="18" spans="1:9" ht="60" customHeight="1" x14ac:dyDescent="0.25">
      <c r="A18" s="13" t="s">
        <v>100</v>
      </c>
      <c r="B18" s="41" t="s">
        <v>16</v>
      </c>
      <c r="C18" s="13" t="s">
        <v>20</v>
      </c>
      <c r="D18" s="55" t="s">
        <v>83</v>
      </c>
      <c r="E18" s="15" t="s">
        <v>73</v>
      </c>
      <c r="F18" s="52">
        <v>17.96</v>
      </c>
      <c r="G18" s="16"/>
      <c r="H18" s="16"/>
      <c r="I18" s="16">
        <f t="shared" si="1"/>
        <v>0</v>
      </c>
    </row>
    <row r="19" spans="1:9" ht="72" x14ac:dyDescent="0.25">
      <c r="A19" s="13" t="s">
        <v>101</v>
      </c>
      <c r="B19" s="41" t="s">
        <v>16</v>
      </c>
      <c r="C19" s="13" t="s">
        <v>175</v>
      </c>
      <c r="D19" s="55" t="s">
        <v>174</v>
      </c>
      <c r="E19" s="15" t="s">
        <v>72</v>
      </c>
      <c r="F19" s="52">
        <v>3.64</v>
      </c>
      <c r="G19" s="16"/>
      <c r="H19" s="16"/>
      <c r="I19" s="16">
        <f t="shared" si="1"/>
        <v>0</v>
      </c>
    </row>
    <row r="20" spans="1:9" ht="72" x14ac:dyDescent="0.25">
      <c r="A20" s="13" t="s">
        <v>176</v>
      </c>
      <c r="B20" s="41" t="s">
        <v>16</v>
      </c>
      <c r="C20" s="13" t="s">
        <v>212</v>
      </c>
      <c r="D20" s="55" t="s">
        <v>211</v>
      </c>
      <c r="E20" s="15" t="s">
        <v>72</v>
      </c>
      <c r="F20" s="52">
        <v>31</v>
      </c>
      <c r="G20" s="16"/>
      <c r="H20" s="16"/>
      <c r="I20" s="16">
        <f t="shared" ref="I20:I25" si="2">IF(C20=0,"",ROUND(F20*H20,2))</f>
        <v>0</v>
      </c>
    </row>
    <row r="21" spans="1:9" ht="72" x14ac:dyDescent="0.25">
      <c r="A21" s="13" t="s">
        <v>215</v>
      </c>
      <c r="B21" s="41" t="s">
        <v>16</v>
      </c>
      <c r="C21" s="13" t="s">
        <v>214</v>
      </c>
      <c r="D21" s="55" t="s">
        <v>213</v>
      </c>
      <c r="E21" s="15" t="s">
        <v>72</v>
      </c>
      <c r="F21" s="52">
        <v>12.81</v>
      </c>
      <c r="G21" s="16"/>
      <c r="H21" s="16"/>
      <c r="I21" s="16">
        <f t="shared" si="2"/>
        <v>0</v>
      </c>
    </row>
    <row r="22" spans="1:9" ht="72" x14ac:dyDescent="0.25">
      <c r="A22" s="13" t="s">
        <v>216</v>
      </c>
      <c r="B22" s="41" t="s">
        <v>16</v>
      </c>
      <c r="C22" s="13" t="s">
        <v>218</v>
      </c>
      <c r="D22" s="55" t="s">
        <v>217</v>
      </c>
      <c r="E22" s="15" t="s">
        <v>75</v>
      </c>
      <c r="F22" s="52">
        <v>9</v>
      </c>
      <c r="G22" s="16"/>
      <c r="H22" s="16"/>
      <c r="I22" s="16">
        <f t="shared" si="2"/>
        <v>0</v>
      </c>
    </row>
    <row r="23" spans="1:9" ht="90" x14ac:dyDescent="0.25">
      <c r="A23" s="13" t="s">
        <v>221</v>
      </c>
      <c r="B23" s="41" t="s">
        <v>16</v>
      </c>
      <c r="C23" s="13" t="s">
        <v>220</v>
      </c>
      <c r="D23" s="55" t="s">
        <v>219</v>
      </c>
      <c r="E23" s="15" t="s">
        <v>75</v>
      </c>
      <c r="F23" s="52">
        <v>6</v>
      </c>
      <c r="G23" s="16"/>
      <c r="H23" s="16"/>
      <c r="I23" s="16">
        <f t="shared" si="2"/>
        <v>0</v>
      </c>
    </row>
    <row r="24" spans="1:9" ht="72" x14ac:dyDescent="0.25">
      <c r="A24" s="13" t="s">
        <v>224</v>
      </c>
      <c r="B24" s="41" t="s">
        <v>16</v>
      </c>
      <c r="C24" s="13" t="s">
        <v>223</v>
      </c>
      <c r="D24" s="55" t="s">
        <v>222</v>
      </c>
      <c r="E24" s="15" t="s">
        <v>72</v>
      </c>
      <c r="F24" s="52">
        <v>5</v>
      </c>
      <c r="G24" s="16"/>
      <c r="H24" s="16"/>
      <c r="I24" s="16">
        <f t="shared" si="2"/>
        <v>0</v>
      </c>
    </row>
    <row r="25" spans="1:9" ht="72" x14ac:dyDescent="0.25">
      <c r="A25" s="13" t="s">
        <v>227</v>
      </c>
      <c r="B25" s="41" t="s">
        <v>16</v>
      </c>
      <c r="C25" s="13" t="s">
        <v>226</v>
      </c>
      <c r="D25" s="55" t="s">
        <v>225</v>
      </c>
      <c r="E25" s="15" t="s">
        <v>75</v>
      </c>
      <c r="F25" s="52">
        <v>5</v>
      </c>
      <c r="G25" s="16"/>
      <c r="H25" s="16"/>
      <c r="I25" s="16">
        <f t="shared" si="2"/>
        <v>0</v>
      </c>
    </row>
    <row r="26" spans="1:9" ht="18.75" x14ac:dyDescent="0.25">
      <c r="A26" s="17"/>
      <c r="B26" s="17"/>
      <c r="C26" s="13"/>
      <c r="D26" s="18"/>
      <c r="E26" s="19"/>
      <c r="F26" s="52"/>
      <c r="G26" s="20"/>
      <c r="H26" s="20"/>
      <c r="I26" s="21"/>
    </row>
    <row r="27" spans="1:9" s="12" customFormat="1" ht="18" x14ac:dyDescent="0.25">
      <c r="A27" s="9" t="s">
        <v>102</v>
      </c>
      <c r="B27" s="9"/>
      <c r="C27" s="10"/>
      <c r="D27" s="11" t="s">
        <v>132</v>
      </c>
      <c r="E27" s="1"/>
      <c r="F27" s="51"/>
      <c r="G27" s="73" t="s">
        <v>14</v>
      </c>
      <c r="H27" s="74"/>
      <c r="I27" s="29"/>
    </row>
    <row r="28" spans="1:9" ht="54" x14ac:dyDescent="0.25">
      <c r="A28" s="13" t="s">
        <v>103</v>
      </c>
      <c r="B28" s="41" t="s">
        <v>16</v>
      </c>
      <c r="C28" s="13" t="s">
        <v>50</v>
      </c>
      <c r="D28" s="55" t="s">
        <v>91</v>
      </c>
      <c r="E28" s="15" t="s">
        <v>72</v>
      </c>
      <c r="F28" s="52">
        <v>5.76</v>
      </c>
      <c r="G28" s="16">
        <v>12.88</v>
      </c>
      <c r="H28" s="16"/>
      <c r="I28" s="16">
        <f t="shared" ref="I28:I33" si="3">IF(C28=0,"",ROUND(F28*H28,2))</f>
        <v>0</v>
      </c>
    </row>
    <row r="29" spans="1:9" ht="72" x14ac:dyDescent="0.25">
      <c r="A29" s="13" t="s">
        <v>104</v>
      </c>
      <c r="B29" s="41" t="s">
        <v>16</v>
      </c>
      <c r="C29" s="13" t="s">
        <v>51</v>
      </c>
      <c r="D29" s="55" t="s">
        <v>228</v>
      </c>
      <c r="E29" s="15" t="s">
        <v>72</v>
      </c>
      <c r="F29" s="52">
        <v>41.19</v>
      </c>
      <c r="G29" s="16">
        <v>35.229999999999997</v>
      </c>
      <c r="H29" s="16"/>
      <c r="I29" s="16">
        <f t="shared" si="3"/>
        <v>0</v>
      </c>
    </row>
    <row r="30" spans="1:9" ht="54" x14ac:dyDescent="0.25">
      <c r="A30" s="13" t="s">
        <v>105</v>
      </c>
      <c r="B30" s="41" t="s">
        <v>16</v>
      </c>
      <c r="C30" s="13" t="s">
        <v>49</v>
      </c>
      <c r="D30" s="55" t="s">
        <v>229</v>
      </c>
      <c r="E30" s="15" t="s">
        <v>72</v>
      </c>
      <c r="F30" s="52">
        <v>35.43</v>
      </c>
      <c r="G30" s="16" t="s">
        <v>275</v>
      </c>
      <c r="H30" s="16"/>
      <c r="I30" s="16">
        <f t="shared" si="3"/>
        <v>0</v>
      </c>
    </row>
    <row r="31" spans="1:9" ht="36" x14ac:dyDescent="0.25">
      <c r="A31" s="13" t="s">
        <v>106</v>
      </c>
      <c r="B31" s="41" t="s">
        <v>16</v>
      </c>
      <c r="C31" s="44" t="s">
        <v>178</v>
      </c>
      <c r="D31" s="55" t="s">
        <v>177</v>
      </c>
      <c r="E31" s="15" t="s">
        <v>72</v>
      </c>
      <c r="F31" s="52">
        <v>3.64</v>
      </c>
      <c r="G31" s="16">
        <v>16.350000000000001</v>
      </c>
      <c r="H31" s="16"/>
      <c r="I31" s="16">
        <f t="shared" si="3"/>
        <v>0</v>
      </c>
    </row>
    <row r="32" spans="1:9" ht="72" x14ac:dyDescent="0.25">
      <c r="A32" s="13" t="s">
        <v>107</v>
      </c>
      <c r="B32" s="41" t="s">
        <v>16</v>
      </c>
      <c r="C32" s="13" t="s">
        <v>52</v>
      </c>
      <c r="D32" s="55" t="s">
        <v>230</v>
      </c>
      <c r="E32" s="15" t="s">
        <v>72</v>
      </c>
      <c r="F32" s="52">
        <v>5.8</v>
      </c>
      <c r="G32" s="16">
        <v>70.63</v>
      </c>
      <c r="H32" s="16"/>
      <c r="I32" s="16">
        <f t="shared" si="3"/>
        <v>0</v>
      </c>
    </row>
    <row r="33" spans="1:9" ht="54" x14ac:dyDescent="0.25">
      <c r="A33" s="13" t="s">
        <v>108</v>
      </c>
      <c r="B33" s="41" t="s">
        <v>16</v>
      </c>
      <c r="C33" s="13" t="s">
        <v>180</v>
      </c>
      <c r="D33" s="55" t="s">
        <v>179</v>
      </c>
      <c r="E33" s="15" t="s">
        <v>72</v>
      </c>
      <c r="F33" s="52">
        <v>3.64</v>
      </c>
      <c r="G33" s="16">
        <v>50.26</v>
      </c>
      <c r="H33" s="16">
        <f t="shared" ref="H28:H33" si="4">IF(C33=0,"",ROUND(G33+G33*$I$6,2))</f>
        <v>62.33</v>
      </c>
      <c r="I33" s="16">
        <f t="shared" si="3"/>
        <v>226.88</v>
      </c>
    </row>
    <row r="34" spans="1:9" ht="18.75" x14ac:dyDescent="0.25">
      <c r="A34" s="17"/>
      <c r="B34" s="17"/>
      <c r="C34" s="13"/>
      <c r="D34" s="18"/>
      <c r="E34" s="19"/>
      <c r="F34" s="52"/>
      <c r="G34" s="20"/>
      <c r="H34" s="20"/>
      <c r="I34" s="21"/>
    </row>
    <row r="35" spans="1:9" s="12" customFormat="1" ht="18" x14ac:dyDescent="0.25">
      <c r="A35" s="9" t="s">
        <v>109</v>
      </c>
      <c r="B35" s="9"/>
      <c r="C35" s="10"/>
      <c r="D35" s="11" t="s">
        <v>76</v>
      </c>
      <c r="E35" s="1"/>
      <c r="F35" s="51"/>
      <c r="G35" s="73" t="s">
        <v>14</v>
      </c>
      <c r="H35" s="74"/>
      <c r="I35" s="29">
        <f>SUM(I36:I46)</f>
        <v>0</v>
      </c>
    </row>
    <row r="36" spans="1:9" ht="54" x14ac:dyDescent="0.25">
      <c r="A36" s="13" t="s">
        <v>110</v>
      </c>
      <c r="B36" s="41" t="s">
        <v>16</v>
      </c>
      <c r="C36" s="13" t="s">
        <v>26</v>
      </c>
      <c r="D36" s="55" t="s">
        <v>231</v>
      </c>
      <c r="E36" s="15" t="s">
        <v>75</v>
      </c>
      <c r="F36" s="52">
        <v>2</v>
      </c>
      <c r="G36" s="16"/>
      <c r="H36" s="16">
        <f t="shared" ref="H36:H41" si="5">IF(C36=0,"",ROUND(G36+G36*$I$6,2))</f>
        <v>0</v>
      </c>
      <c r="I36" s="16">
        <f t="shared" ref="I36:I41" si="6">IF(C36=0,"",ROUND(F36*H36,2))</f>
        <v>0</v>
      </c>
    </row>
    <row r="37" spans="1:9" ht="54" x14ac:dyDescent="0.25">
      <c r="A37" s="13" t="s">
        <v>111</v>
      </c>
      <c r="B37" s="41" t="s">
        <v>16</v>
      </c>
      <c r="C37" s="13" t="s">
        <v>233</v>
      </c>
      <c r="D37" s="55" t="s">
        <v>232</v>
      </c>
      <c r="E37" s="15" t="s">
        <v>75</v>
      </c>
      <c r="F37" s="52">
        <v>4</v>
      </c>
      <c r="G37" s="16"/>
      <c r="H37" s="16"/>
      <c r="I37" s="16">
        <f t="shared" si="6"/>
        <v>0</v>
      </c>
    </row>
    <row r="38" spans="1:9" ht="36" x14ac:dyDescent="0.25">
      <c r="A38" s="13" t="s">
        <v>112</v>
      </c>
      <c r="B38" s="41" t="s">
        <v>62</v>
      </c>
      <c r="C38" s="44">
        <v>86911</v>
      </c>
      <c r="D38" s="55" t="s">
        <v>234</v>
      </c>
      <c r="E38" s="15" t="s">
        <v>75</v>
      </c>
      <c r="F38" s="52">
        <v>1</v>
      </c>
      <c r="G38" s="16"/>
      <c r="H38" s="16"/>
      <c r="I38" s="16">
        <f t="shared" si="6"/>
        <v>0</v>
      </c>
    </row>
    <row r="39" spans="1:9" ht="36" x14ac:dyDescent="0.25">
      <c r="A39" s="13" t="s">
        <v>113</v>
      </c>
      <c r="B39" s="41" t="s">
        <v>16</v>
      </c>
      <c r="C39" s="13" t="s">
        <v>181</v>
      </c>
      <c r="D39" s="55" t="s">
        <v>182</v>
      </c>
      <c r="E39" s="15" t="s">
        <v>72</v>
      </c>
      <c r="F39" s="52">
        <v>0.59</v>
      </c>
      <c r="G39" s="16"/>
      <c r="H39" s="16"/>
      <c r="I39" s="16">
        <f t="shared" si="6"/>
        <v>0</v>
      </c>
    </row>
    <row r="40" spans="1:9" ht="18" x14ac:dyDescent="0.25">
      <c r="A40" s="13" t="s">
        <v>114</v>
      </c>
      <c r="B40" s="41" t="s">
        <v>16</v>
      </c>
      <c r="C40" s="13" t="s">
        <v>27</v>
      </c>
      <c r="D40" s="55" t="s">
        <v>2</v>
      </c>
      <c r="E40" s="15" t="s">
        <v>75</v>
      </c>
      <c r="F40" s="52">
        <v>1</v>
      </c>
      <c r="G40" s="16"/>
      <c r="H40" s="16"/>
      <c r="I40" s="16">
        <f t="shared" si="6"/>
        <v>0</v>
      </c>
    </row>
    <row r="41" spans="1:9" ht="36" x14ac:dyDescent="0.25">
      <c r="A41" s="13" t="s">
        <v>115</v>
      </c>
      <c r="B41" s="41" t="s">
        <v>16</v>
      </c>
      <c r="C41" s="13" t="s">
        <v>183</v>
      </c>
      <c r="D41" s="55" t="s">
        <v>235</v>
      </c>
      <c r="E41" s="15" t="s">
        <v>75</v>
      </c>
      <c r="F41" s="52">
        <v>18</v>
      </c>
      <c r="G41" s="16"/>
      <c r="H41" s="16"/>
      <c r="I41" s="16">
        <f t="shared" si="6"/>
        <v>0</v>
      </c>
    </row>
    <row r="42" spans="1:9" ht="36" x14ac:dyDescent="0.25">
      <c r="A42" s="13" t="s">
        <v>116</v>
      </c>
      <c r="B42" s="41" t="s">
        <v>16</v>
      </c>
      <c r="C42" s="13" t="s">
        <v>185</v>
      </c>
      <c r="D42" s="55" t="s">
        <v>184</v>
      </c>
      <c r="E42" s="15" t="s">
        <v>75</v>
      </c>
      <c r="F42" s="52">
        <v>4</v>
      </c>
      <c r="G42" s="16"/>
      <c r="H42" s="16"/>
      <c r="I42" s="16">
        <f t="shared" ref="I42:I46" si="7">IF(C42=0,"",ROUND(F42*H42,2))</f>
        <v>0</v>
      </c>
    </row>
    <row r="43" spans="1:9" ht="36" x14ac:dyDescent="0.25">
      <c r="A43" s="13" t="s">
        <v>186</v>
      </c>
      <c r="B43" s="41" t="s">
        <v>62</v>
      </c>
      <c r="C43" s="13">
        <v>95547</v>
      </c>
      <c r="D43" s="55" t="s">
        <v>236</v>
      </c>
      <c r="E43" s="15" t="s">
        <v>75</v>
      </c>
      <c r="F43" s="52">
        <v>8</v>
      </c>
      <c r="G43" s="16"/>
      <c r="H43" s="16"/>
      <c r="I43" s="16">
        <f t="shared" si="7"/>
        <v>0</v>
      </c>
    </row>
    <row r="44" spans="1:9" ht="36" x14ac:dyDescent="0.25">
      <c r="A44" s="13" t="s">
        <v>187</v>
      </c>
      <c r="B44" s="41" t="s">
        <v>62</v>
      </c>
      <c r="C44" s="13">
        <v>100849</v>
      </c>
      <c r="D44" s="55" t="s">
        <v>237</v>
      </c>
      <c r="E44" s="15" t="s">
        <v>75</v>
      </c>
      <c r="F44" s="52">
        <v>4</v>
      </c>
      <c r="G44" s="16"/>
      <c r="H44" s="16"/>
      <c r="I44" s="16">
        <f t="shared" si="7"/>
        <v>0</v>
      </c>
    </row>
    <row r="45" spans="1:9" ht="54" x14ac:dyDescent="0.25">
      <c r="A45" s="13" t="s">
        <v>188</v>
      </c>
      <c r="B45" s="41" t="s">
        <v>16</v>
      </c>
      <c r="C45" s="13" t="s">
        <v>239</v>
      </c>
      <c r="D45" s="55" t="s">
        <v>238</v>
      </c>
      <c r="E45" s="15" t="s">
        <v>75</v>
      </c>
      <c r="F45" s="52">
        <v>4</v>
      </c>
      <c r="G45" s="16"/>
      <c r="H45" s="16"/>
      <c r="I45" s="16">
        <f t="shared" si="7"/>
        <v>0</v>
      </c>
    </row>
    <row r="46" spans="1:9" ht="36" x14ac:dyDescent="0.25">
      <c r="A46" s="13" t="s">
        <v>189</v>
      </c>
      <c r="B46" s="41" t="s">
        <v>69</v>
      </c>
      <c r="C46" s="13" t="s">
        <v>70</v>
      </c>
      <c r="D46" s="55" t="s">
        <v>260</v>
      </c>
      <c r="E46" s="15" t="s">
        <v>75</v>
      </c>
      <c r="F46" s="52">
        <v>1</v>
      </c>
      <c r="G46" s="16"/>
      <c r="H46" s="16"/>
      <c r="I46" s="16">
        <f t="shared" si="7"/>
        <v>0</v>
      </c>
    </row>
    <row r="47" spans="1:9" ht="18.75" x14ac:dyDescent="0.25">
      <c r="A47" s="17"/>
      <c r="B47" s="17"/>
      <c r="C47" s="13"/>
      <c r="D47" s="18"/>
      <c r="E47" s="19"/>
      <c r="F47" s="52"/>
      <c r="G47" s="20"/>
      <c r="H47" s="20"/>
      <c r="I47" s="21"/>
    </row>
    <row r="48" spans="1:9" s="12" customFormat="1" ht="18" x14ac:dyDescent="0.25">
      <c r="A48" s="9" t="s">
        <v>117</v>
      </c>
      <c r="B48" s="9"/>
      <c r="C48" s="10"/>
      <c r="D48" s="11" t="s">
        <v>58</v>
      </c>
      <c r="E48" s="1"/>
      <c r="F48" s="51"/>
      <c r="G48" s="73" t="s">
        <v>14</v>
      </c>
      <c r="H48" s="74"/>
      <c r="I48" s="29">
        <f>SUM(I49:I52)</f>
        <v>0</v>
      </c>
    </row>
    <row r="49" spans="1:9" ht="148.5" customHeight="1" x14ac:dyDescent="0.25">
      <c r="A49" s="13" t="s">
        <v>118</v>
      </c>
      <c r="B49" s="41" t="s">
        <v>16</v>
      </c>
      <c r="C49" s="44" t="s">
        <v>190</v>
      </c>
      <c r="D49" s="55" t="s">
        <v>240</v>
      </c>
      <c r="E49" s="15" t="s">
        <v>75</v>
      </c>
      <c r="F49" s="52">
        <v>9</v>
      </c>
      <c r="G49" s="16"/>
      <c r="H49" s="16"/>
      <c r="I49" s="16">
        <f t="shared" ref="I49:I51" si="8">IF(C49=0,"",ROUND(F49*H49,2))</f>
        <v>0</v>
      </c>
    </row>
    <row r="50" spans="1:9" ht="70.5" customHeight="1" x14ac:dyDescent="0.25">
      <c r="A50" s="13" t="s">
        <v>119</v>
      </c>
      <c r="B50" s="41" t="s">
        <v>16</v>
      </c>
      <c r="C50" s="44" t="s">
        <v>24</v>
      </c>
      <c r="D50" s="55" t="s">
        <v>54</v>
      </c>
      <c r="E50" s="15" t="s">
        <v>75</v>
      </c>
      <c r="F50" s="52">
        <v>10</v>
      </c>
      <c r="G50" s="16"/>
      <c r="H50" s="16"/>
      <c r="I50" s="16">
        <f t="shared" si="8"/>
        <v>0</v>
      </c>
    </row>
    <row r="51" spans="1:9" ht="36" x14ac:dyDescent="0.25">
      <c r="A51" s="13" t="s">
        <v>120</v>
      </c>
      <c r="B51" s="41" t="s">
        <v>62</v>
      </c>
      <c r="C51" s="44">
        <v>103782</v>
      </c>
      <c r="D51" s="55" t="s">
        <v>191</v>
      </c>
      <c r="E51" s="15" t="s">
        <v>75</v>
      </c>
      <c r="F51" s="52">
        <v>16</v>
      </c>
      <c r="G51" s="16"/>
      <c r="H51" s="16"/>
      <c r="I51" s="16">
        <f t="shared" si="8"/>
        <v>0</v>
      </c>
    </row>
    <row r="52" spans="1:9" ht="54" x14ac:dyDescent="0.25">
      <c r="A52" s="13" t="s">
        <v>121</v>
      </c>
      <c r="B52" s="41" t="s">
        <v>16</v>
      </c>
      <c r="C52" s="44" t="s">
        <v>265</v>
      </c>
      <c r="D52" s="55" t="s">
        <v>264</v>
      </c>
      <c r="E52" s="15" t="s">
        <v>75</v>
      </c>
      <c r="F52" s="52">
        <v>1</v>
      </c>
      <c r="G52" s="16"/>
      <c r="H52" s="16"/>
      <c r="I52" s="16">
        <f t="shared" ref="I52" si="9">IF(C52=0,"",ROUND(F52*H52,2))</f>
        <v>0</v>
      </c>
    </row>
    <row r="53" spans="1:9" ht="18.75" x14ac:dyDescent="0.25">
      <c r="A53" s="17"/>
      <c r="B53" s="17"/>
      <c r="C53" s="13"/>
      <c r="D53" s="18"/>
      <c r="E53" s="19"/>
      <c r="F53" s="52"/>
      <c r="G53" s="20"/>
      <c r="H53" s="20"/>
      <c r="I53" s="21"/>
    </row>
    <row r="54" spans="1:9" s="12" customFormat="1" ht="18" x14ac:dyDescent="0.25">
      <c r="A54" s="9" t="s">
        <v>122</v>
      </c>
      <c r="B54" s="9"/>
      <c r="C54" s="10"/>
      <c r="D54" s="11" t="s">
        <v>133</v>
      </c>
      <c r="E54" s="1"/>
      <c r="F54" s="51"/>
      <c r="G54" s="73" t="s">
        <v>14</v>
      </c>
      <c r="H54" s="74"/>
      <c r="I54" s="29">
        <f>SUM(I55:I58)</f>
        <v>0</v>
      </c>
    </row>
    <row r="55" spans="1:9" ht="36" x14ac:dyDescent="0.25">
      <c r="A55" s="13" t="s">
        <v>123</v>
      </c>
      <c r="B55" s="41" t="s">
        <v>16</v>
      </c>
      <c r="C55" s="13" t="s">
        <v>18</v>
      </c>
      <c r="D55" s="14" t="s">
        <v>241</v>
      </c>
      <c r="E55" s="15" t="s">
        <v>72</v>
      </c>
      <c r="F55" s="52">
        <v>28.7</v>
      </c>
      <c r="G55" s="16"/>
      <c r="H55" s="16"/>
      <c r="I55" s="16">
        <f t="shared" ref="I55:I57" si="10">IF(C55=0,"",ROUND(F55*H55,2))</f>
        <v>0</v>
      </c>
    </row>
    <row r="56" spans="1:9" ht="36" x14ac:dyDescent="0.25">
      <c r="A56" s="13" t="s">
        <v>124</v>
      </c>
      <c r="B56" s="41" t="s">
        <v>16</v>
      </c>
      <c r="C56" s="13" t="s">
        <v>48</v>
      </c>
      <c r="D56" s="14" t="s">
        <v>87</v>
      </c>
      <c r="E56" s="15" t="s">
        <v>73</v>
      </c>
      <c r="F56" s="52">
        <v>89.43</v>
      </c>
      <c r="G56" s="16"/>
      <c r="H56" s="16"/>
      <c r="I56" s="16">
        <f t="shared" si="10"/>
        <v>0</v>
      </c>
    </row>
    <row r="57" spans="1:9" ht="36" x14ac:dyDescent="0.25">
      <c r="A57" s="13" t="s">
        <v>125</v>
      </c>
      <c r="B57" s="41" t="s">
        <v>62</v>
      </c>
      <c r="C57" s="44">
        <v>94229</v>
      </c>
      <c r="D57" s="14" t="s">
        <v>82</v>
      </c>
      <c r="E57" s="15" t="s">
        <v>73</v>
      </c>
      <c r="F57" s="52">
        <v>17.96</v>
      </c>
      <c r="G57" s="16"/>
      <c r="H57" s="16"/>
      <c r="I57" s="16">
        <f t="shared" si="10"/>
        <v>0</v>
      </c>
    </row>
    <row r="58" spans="1:9" ht="36" x14ac:dyDescent="0.25">
      <c r="A58" s="13" t="s">
        <v>242</v>
      </c>
      <c r="B58" s="41" t="s">
        <v>16</v>
      </c>
      <c r="C58" s="44" t="s">
        <v>244</v>
      </c>
      <c r="D58" s="14" t="s">
        <v>243</v>
      </c>
      <c r="E58" s="15" t="s">
        <v>72</v>
      </c>
      <c r="F58" s="52">
        <v>86.08</v>
      </c>
      <c r="G58" s="16"/>
      <c r="H58" s="16"/>
      <c r="I58" s="16">
        <f t="shared" ref="I58" si="11">IF(C58=0,"",ROUND(F58*H58,2))</f>
        <v>0</v>
      </c>
    </row>
    <row r="59" spans="1:9" ht="18.75" x14ac:dyDescent="0.25">
      <c r="A59" s="17"/>
      <c r="B59" s="17"/>
      <c r="C59" s="13"/>
      <c r="D59" s="18"/>
      <c r="E59" s="19"/>
      <c r="F59" s="52"/>
      <c r="G59" s="20"/>
      <c r="H59" s="20"/>
      <c r="I59" s="21"/>
    </row>
    <row r="60" spans="1:9" s="12" customFormat="1" ht="18" x14ac:dyDescent="0.25">
      <c r="A60" s="9" t="s">
        <v>126</v>
      </c>
      <c r="B60" s="9"/>
      <c r="C60" s="10"/>
      <c r="D60" s="11" t="s">
        <v>134</v>
      </c>
      <c r="E60" s="1"/>
      <c r="F60" s="51"/>
      <c r="G60" s="73" t="s">
        <v>14</v>
      </c>
      <c r="H60" s="74"/>
      <c r="I60" s="29">
        <f>SUM(I61:I61)</f>
        <v>0</v>
      </c>
    </row>
    <row r="61" spans="1:9" ht="54" x14ac:dyDescent="0.25">
      <c r="A61" s="13" t="s">
        <v>127</v>
      </c>
      <c r="B61" s="41" t="s">
        <v>16</v>
      </c>
      <c r="C61" s="13" t="s">
        <v>25</v>
      </c>
      <c r="D61" s="14" t="s">
        <v>90</v>
      </c>
      <c r="E61" s="15" t="s">
        <v>74</v>
      </c>
      <c r="F61" s="52">
        <v>0.83</v>
      </c>
      <c r="G61" s="16"/>
      <c r="H61" s="16"/>
      <c r="I61" s="16">
        <f t="shared" ref="I61" si="12">IF(C61=0,"",ROUND(F61*H61,2))</f>
        <v>0</v>
      </c>
    </row>
    <row r="62" spans="1:9" ht="18.75" x14ac:dyDescent="0.25">
      <c r="A62" s="17"/>
      <c r="B62" s="17"/>
      <c r="C62" s="13"/>
      <c r="D62" s="18"/>
      <c r="E62" s="19"/>
      <c r="F62" s="52"/>
      <c r="G62" s="20"/>
      <c r="H62" s="20"/>
      <c r="I62" s="21"/>
    </row>
    <row r="63" spans="1:9" s="12" customFormat="1" ht="18" x14ac:dyDescent="0.25">
      <c r="A63" s="9" t="s">
        <v>135</v>
      </c>
      <c r="B63" s="9"/>
      <c r="C63" s="10"/>
      <c r="D63" s="11" t="s">
        <v>151</v>
      </c>
      <c r="E63" s="1"/>
      <c r="F63" s="51"/>
      <c r="G63" s="73" t="s">
        <v>14</v>
      </c>
      <c r="H63" s="74"/>
      <c r="I63" s="29">
        <f>SUM(I64:I78)</f>
        <v>0</v>
      </c>
    </row>
    <row r="64" spans="1:9" ht="18" x14ac:dyDescent="0.25">
      <c r="A64" s="13" t="s">
        <v>136</v>
      </c>
      <c r="B64" s="13" t="s">
        <v>16</v>
      </c>
      <c r="C64" s="13" t="s">
        <v>193</v>
      </c>
      <c r="D64" s="55" t="s">
        <v>192</v>
      </c>
      <c r="E64" s="15" t="s">
        <v>72</v>
      </c>
      <c r="F64" s="52">
        <v>32.200000000000003</v>
      </c>
      <c r="G64" s="16"/>
      <c r="H64" s="16"/>
      <c r="I64" s="16">
        <f t="shared" ref="I64:I73" si="13">IF(C64=0,"",ROUND(F64*H64,2))</f>
        <v>0</v>
      </c>
    </row>
    <row r="65" spans="1:9" ht="36" x14ac:dyDescent="0.25">
      <c r="A65" s="13" t="s">
        <v>137</v>
      </c>
      <c r="B65" s="13" t="s">
        <v>16</v>
      </c>
      <c r="C65" s="13" t="s">
        <v>43</v>
      </c>
      <c r="D65" s="55" t="s">
        <v>44</v>
      </c>
      <c r="E65" s="15" t="s">
        <v>72</v>
      </c>
      <c r="F65" s="52">
        <v>31</v>
      </c>
      <c r="G65" s="16"/>
      <c r="H65" s="16"/>
      <c r="I65" s="16">
        <f t="shared" si="13"/>
        <v>0</v>
      </c>
    </row>
    <row r="66" spans="1:9" ht="18" x14ac:dyDescent="0.25">
      <c r="A66" s="13" t="s">
        <v>138</v>
      </c>
      <c r="B66" s="13" t="s">
        <v>16</v>
      </c>
      <c r="C66" s="13" t="s">
        <v>33</v>
      </c>
      <c r="D66" s="55" t="s">
        <v>34</v>
      </c>
      <c r="E66" s="15" t="s">
        <v>72</v>
      </c>
      <c r="F66" s="52">
        <v>73.92</v>
      </c>
      <c r="G66" s="16"/>
      <c r="H66" s="16"/>
      <c r="I66" s="16">
        <f t="shared" si="13"/>
        <v>0</v>
      </c>
    </row>
    <row r="67" spans="1:9" ht="36" x14ac:dyDescent="0.25">
      <c r="A67" s="13" t="s">
        <v>139</v>
      </c>
      <c r="B67" s="13" t="s">
        <v>16</v>
      </c>
      <c r="C67" s="13" t="s">
        <v>88</v>
      </c>
      <c r="D67" s="55" t="s">
        <v>89</v>
      </c>
      <c r="E67" s="15" t="s">
        <v>72</v>
      </c>
      <c r="F67" s="52">
        <v>91.56</v>
      </c>
      <c r="G67" s="16"/>
      <c r="H67" s="16"/>
      <c r="I67" s="16">
        <f t="shared" si="13"/>
        <v>0</v>
      </c>
    </row>
    <row r="68" spans="1:9" ht="54" x14ac:dyDescent="0.25">
      <c r="A68" s="13" t="s">
        <v>140</v>
      </c>
      <c r="B68" s="13" t="s">
        <v>16</v>
      </c>
      <c r="C68" s="44" t="s">
        <v>246</v>
      </c>
      <c r="D68" s="55" t="s">
        <v>245</v>
      </c>
      <c r="E68" s="15" t="s">
        <v>75</v>
      </c>
      <c r="F68" s="52">
        <v>4</v>
      </c>
      <c r="G68" s="16"/>
      <c r="H68" s="16"/>
      <c r="I68" s="16">
        <f t="shared" si="13"/>
        <v>0</v>
      </c>
    </row>
    <row r="69" spans="1:9" ht="54" x14ac:dyDescent="0.25">
      <c r="A69" s="13" t="s">
        <v>141</v>
      </c>
      <c r="B69" s="13" t="s">
        <v>16</v>
      </c>
      <c r="C69" s="13" t="s">
        <v>248</v>
      </c>
      <c r="D69" s="55" t="s">
        <v>247</v>
      </c>
      <c r="E69" s="15" t="s">
        <v>75</v>
      </c>
      <c r="F69" s="52">
        <v>2</v>
      </c>
      <c r="G69" s="16"/>
      <c r="H69" s="16"/>
      <c r="I69" s="16">
        <f t="shared" si="13"/>
        <v>0</v>
      </c>
    </row>
    <row r="70" spans="1:9" ht="18" x14ac:dyDescent="0.25">
      <c r="A70" s="13" t="s">
        <v>142</v>
      </c>
      <c r="B70" s="13" t="s">
        <v>16</v>
      </c>
      <c r="C70" s="13" t="s">
        <v>195</v>
      </c>
      <c r="D70" s="55" t="s">
        <v>194</v>
      </c>
      <c r="E70" s="15" t="s">
        <v>75</v>
      </c>
      <c r="F70" s="52">
        <v>2</v>
      </c>
      <c r="G70" s="16"/>
      <c r="H70" s="16"/>
      <c r="I70" s="16">
        <f t="shared" si="13"/>
        <v>0</v>
      </c>
    </row>
    <row r="71" spans="1:9" ht="36" x14ac:dyDescent="0.25">
      <c r="A71" s="13" t="s">
        <v>152</v>
      </c>
      <c r="B71" s="13" t="s">
        <v>62</v>
      </c>
      <c r="C71" s="44">
        <v>11520</v>
      </c>
      <c r="D71" s="55" t="s">
        <v>196</v>
      </c>
      <c r="E71" s="15" t="s">
        <v>197</v>
      </c>
      <c r="F71" s="52">
        <v>4</v>
      </c>
      <c r="G71" s="16"/>
      <c r="H71" s="16"/>
      <c r="I71" s="16">
        <f t="shared" si="13"/>
        <v>0</v>
      </c>
    </row>
    <row r="72" spans="1:9" ht="36" x14ac:dyDescent="0.25">
      <c r="A72" s="13" t="s">
        <v>153</v>
      </c>
      <c r="B72" s="13" t="s">
        <v>16</v>
      </c>
      <c r="C72" s="44" t="s">
        <v>250</v>
      </c>
      <c r="D72" s="55" t="s">
        <v>249</v>
      </c>
      <c r="E72" s="15" t="s">
        <v>75</v>
      </c>
      <c r="F72" s="52">
        <v>12</v>
      </c>
      <c r="G72" s="16"/>
      <c r="H72" s="16"/>
      <c r="I72" s="16">
        <f t="shared" si="13"/>
        <v>0</v>
      </c>
    </row>
    <row r="73" spans="1:9" ht="72" x14ac:dyDescent="0.25">
      <c r="A73" s="13" t="s">
        <v>154</v>
      </c>
      <c r="B73" s="13" t="s">
        <v>16</v>
      </c>
      <c r="C73" s="44" t="s">
        <v>252</v>
      </c>
      <c r="D73" s="55" t="s">
        <v>251</v>
      </c>
      <c r="E73" s="15" t="s">
        <v>75</v>
      </c>
      <c r="F73" s="52">
        <v>6</v>
      </c>
      <c r="G73" s="16"/>
      <c r="H73" s="16"/>
      <c r="I73" s="16">
        <f t="shared" si="13"/>
        <v>0</v>
      </c>
    </row>
    <row r="74" spans="1:9" ht="54" x14ac:dyDescent="0.25">
      <c r="A74" s="13" t="s">
        <v>198</v>
      </c>
      <c r="B74" s="13" t="s">
        <v>69</v>
      </c>
      <c r="C74" s="44" t="s">
        <v>158</v>
      </c>
      <c r="D74" s="55" t="s">
        <v>202</v>
      </c>
      <c r="E74" s="15" t="s">
        <v>75</v>
      </c>
      <c r="F74" s="52">
        <v>1</v>
      </c>
      <c r="G74" s="16"/>
      <c r="H74" s="16"/>
      <c r="I74" s="16">
        <f t="shared" ref="I74:I78" si="14">IF(C74=0,"",ROUND(F74*H74,2))</f>
        <v>0</v>
      </c>
    </row>
    <row r="75" spans="1:9" ht="36" x14ac:dyDescent="0.25">
      <c r="A75" s="13" t="s">
        <v>199</v>
      </c>
      <c r="B75" s="13" t="s">
        <v>69</v>
      </c>
      <c r="C75" s="44" t="s">
        <v>170</v>
      </c>
      <c r="D75" s="55" t="s">
        <v>253</v>
      </c>
      <c r="E75" s="15" t="s">
        <v>197</v>
      </c>
      <c r="F75" s="52">
        <v>1</v>
      </c>
      <c r="G75" s="16"/>
      <c r="H75" s="16"/>
      <c r="I75" s="16">
        <f t="shared" ref="I75" si="15">IF(C75=0,"",ROUND(F75*H75,2))</f>
        <v>0</v>
      </c>
    </row>
    <row r="76" spans="1:9" ht="36" x14ac:dyDescent="0.25">
      <c r="A76" s="13" t="s">
        <v>200</v>
      </c>
      <c r="B76" s="13" t="s">
        <v>16</v>
      </c>
      <c r="C76" s="44" t="s">
        <v>255</v>
      </c>
      <c r="D76" s="55" t="s">
        <v>254</v>
      </c>
      <c r="E76" s="15" t="s">
        <v>72</v>
      </c>
      <c r="F76" s="52">
        <v>5.12</v>
      </c>
      <c r="G76" s="16"/>
      <c r="H76" s="16"/>
      <c r="I76" s="16">
        <f t="shared" si="14"/>
        <v>0</v>
      </c>
    </row>
    <row r="77" spans="1:9" ht="36" x14ac:dyDescent="0.25">
      <c r="A77" s="13" t="s">
        <v>201</v>
      </c>
      <c r="B77" s="13" t="s">
        <v>16</v>
      </c>
      <c r="C77" s="44" t="s">
        <v>257</v>
      </c>
      <c r="D77" s="55" t="s">
        <v>256</v>
      </c>
      <c r="E77" s="15" t="s">
        <v>75</v>
      </c>
      <c r="F77" s="52">
        <v>2</v>
      </c>
      <c r="G77" s="16"/>
      <c r="H77" s="16"/>
      <c r="I77" s="16">
        <f t="shared" si="14"/>
        <v>0</v>
      </c>
    </row>
    <row r="78" spans="1:9" ht="36" x14ac:dyDescent="0.25">
      <c r="A78" s="13" t="s">
        <v>258</v>
      </c>
      <c r="B78" s="13" t="s">
        <v>69</v>
      </c>
      <c r="C78" s="44" t="s">
        <v>267</v>
      </c>
      <c r="D78" s="55" t="s">
        <v>159</v>
      </c>
      <c r="E78" s="15" t="s">
        <v>72</v>
      </c>
      <c r="F78" s="52">
        <v>31</v>
      </c>
      <c r="G78" s="16"/>
      <c r="H78" s="16"/>
      <c r="I78" s="16">
        <f t="shared" si="14"/>
        <v>0</v>
      </c>
    </row>
    <row r="79" spans="1:9" ht="18.75" x14ac:dyDescent="0.25">
      <c r="A79" s="17"/>
      <c r="B79" s="17"/>
      <c r="C79" s="13"/>
      <c r="D79" s="18"/>
      <c r="E79" s="19"/>
      <c r="F79" s="52"/>
      <c r="G79" s="20"/>
      <c r="H79" s="20"/>
      <c r="I79" s="21"/>
    </row>
    <row r="80" spans="1:9" s="12" customFormat="1" ht="18" x14ac:dyDescent="0.25">
      <c r="A80" s="9" t="s">
        <v>143</v>
      </c>
      <c r="B80" s="9"/>
      <c r="C80" s="10"/>
      <c r="D80" s="11" t="s">
        <v>156</v>
      </c>
      <c r="E80" s="1"/>
      <c r="F80" s="51"/>
      <c r="G80" s="73" t="s">
        <v>14</v>
      </c>
      <c r="H80" s="74"/>
      <c r="I80" s="29">
        <f>SUM(I81:I87)</f>
        <v>0</v>
      </c>
    </row>
    <row r="81" spans="1:9" ht="18" x14ac:dyDescent="0.25">
      <c r="A81" s="13" t="s">
        <v>144</v>
      </c>
      <c r="B81" s="41" t="s">
        <v>16</v>
      </c>
      <c r="C81" s="13" t="s">
        <v>31</v>
      </c>
      <c r="D81" s="14" t="s">
        <v>32</v>
      </c>
      <c r="E81" s="15" t="s">
        <v>72</v>
      </c>
      <c r="F81" s="52">
        <v>1064.3399999999999</v>
      </c>
      <c r="G81" s="16"/>
      <c r="H81" s="16"/>
      <c r="I81" s="16">
        <f t="shared" ref="I81:I87" si="16">IF(C81=0,"",ROUND(F81*H81,2))</f>
        <v>0</v>
      </c>
    </row>
    <row r="82" spans="1:9" ht="18" x14ac:dyDescent="0.25">
      <c r="A82" s="13" t="s">
        <v>145</v>
      </c>
      <c r="B82" s="41" t="s">
        <v>16</v>
      </c>
      <c r="C82" s="13" t="s">
        <v>35</v>
      </c>
      <c r="D82" s="14" t="s">
        <v>36</v>
      </c>
      <c r="E82" s="15" t="s">
        <v>72</v>
      </c>
      <c r="F82" s="52">
        <v>265.73</v>
      </c>
      <c r="G82" s="16"/>
      <c r="H82" s="16"/>
      <c r="I82" s="16">
        <f t="shared" si="16"/>
        <v>0</v>
      </c>
    </row>
    <row r="83" spans="1:9" ht="36" x14ac:dyDescent="0.25">
      <c r="A83" s="13" t="s">
        <v>146</v>
      </c>
      <c r="B83" s="41" t="s">
        <v>16</v>
      </c>
      <c r="C83" s="13" t="s">
        <v>37</v>
      </c>
      <c r="D83" s="14" t="s">
        <v>38</v>
      </c>
      <c r="E83" s="15" t="s">
        <v>72</v>
      </c>
      <c r="F83" s="52">
        <v>1104.49</v>
      </c>
      <c r="G83" s="16"/>
      <c r="H83" s="16"/>
      <c r="I83" s="16">
        <f t="shared" si="16"/>
        <v>0</v>
      </c>
    </row>
    <row r="84" spans="1:9" ht="36" x14ac:dyDescent="0.25">
      <c r="A84" s="13" t="s">
        <v>147</v>
      </c>
      <c r="B84" s="41" t="s">
        <v>16</v>
      </c>
      <c r="C84" s="13" t="s">
        <v>39</v>
      </c>
      <c r="D84" s="14" t="s">
        <v>40</v>
      </c>
      <c r="E84" s="15" t="s">
        <v>72</v>
      </c>
      <c r="F84" s="52">
        <v>265.73</v>
      </c>
      <c r="G84" s="16"/>
      <c r="H84" s="16"/>
      <c r="I84" s="16">
        <f t="shared" si="16"/>
        <v>0</v>
      </c>
    </row>
    <row r="85" spans="1:9" ht="36" x14ac:dyDescent="0.25">
      <c r="A85" s="13" t="s">
        <v>148</v>
      </c>
      <c r="B85" s="41" t="s">
        <v>16</v>
      </c>
      <c r="C85" s="13" t="s">
        <v>45</v>
      </c>
      <c r="D85" s="14" t="s">
        <v>259</v>
      </c>
      <c r="E85" s="15" t="s">
        <v>72</v>
      </c>
      <c r="F85" s="52">
        <v>1104.49</v>
      </c>
      <c r="G85" s="16"/>
      <c r="H85" s="16"/>
      <c r="I85" s="16">
        <f t="shared" si="16"/>
        <v>0</v>
      </c>
    </row>
    <row r="86" spans="1:9" ht="36" x14ac:dyDescent="0.25">
      <c r="A86" s="13" t="s">
        <v>149</v>
      </c>
      <c r="B86" s="41" t="s">
        <v>16</v>
      </c>
      <c r="C86" s="13" t="s">
        <v>46</v>
      </c>
      <c r="D86" s="14" t="s">
        <v>47</v>
      </c>
      <c r="E86" s="15" t="s">
        <v>72</v>
      </c>
      <c r="F86" s="52">
        <v>265.73</v>
      </c>
      <c r="G86" s="16"/>
      <c r="H86" s="16"/>
      <c r="I86" s="16">
        <f t="shared" si="16"/>
        <v>0</v>
      </c>
    </row>
    <row r="87" spans="1:9" ht="36" x14ac:dyDescent="0.25">
      <c r="A87" s="13" t="s">
        <v>150</v>
      </c>
      <c r="B87" s="41" t="s">
        <v>16</v>
      </c>
      <c r="C87" s="13" t="s">
        <v>41</v>
      </c>
      <c r="D87" s="14" t="s">
        <v>42</v>
      </c>
      <c r="E87" s="15" t="s">
        <v>72</v>
      </c>
      <c r="F87" s="52">
        <v>37.590000000000003</v>
      </c>
      <c r="G87" s="16"/>
      <c r="H87" s="16"/>
      <c r="I87" s="16">
        <f t="shared" si="16"/>
        <v>0</v>
      </c>
    </row>
    <row r="88" spans="1:9" ht="18.75" x14ac:dyDescent="0.25">
      <c r="A88" s="17"/>
      <c r="B88" s="17"/>
      <c r="C88" s="13"/>
      <c r="D88" s="18"/>
      <c r="E88" s="19"/>
      <c r="F88" s="52"/>
      <c r="G88" s="20"/>
      <c r="H88" s="20"/>
      <c r="I88" s="21"/>
    </row>
    <row r="89" spans="1:9" ht="23.25" x14ac:dyDescent="0.35">
      <c r="A89" s="22"/>
      <c r="B89" s="22"/>
      <c r="C89" s="23"/>
      <c r="D89" s="24" t="s">
        <v>15</v>
      </c>
      <c r="E89" s="25"/>
      <c r="F89" s="53"/>
      <c r="G89" s="26"/>
      <c r="H89" s="26"/>
      <c r="I89" s="26">
        <f>I9+I12+I27+I35+I48+I54+I60+I63+I80</f>
        <v>0</v>
      </c>
    </row>
    <row r="92" spans="1:9" ht="18" x14ac:dyDescent="0.25">
      <c r="D92" s="42"/>
    </row>
    <row r="93" spans="1:9" ht="18" x14ac:dyDescent="0.25">
      <c r="D93" s="43" t="s">
        <v>203</v>
      </c>
      <c r="G93" s="27"/>
    </row>
    <row r="94" spans="1:9" ht="18" x14ac:dyDescent="0.25">
      <c r="D94" s="43" t="s">
        <v>93</v>
      </c>
    </row>
    <row r="95" spans="1:9" ht="18" x14ac:dyDescent="0.25">
      <c r="D95" s="43" t="s">
        <v>172</v>
      </c>
    </row>
    <row r="97" spans="7:7" x14ac:dyDescent="0.25">
      <c r="G97" s="27"/>
    </row>
  </sheetData>
  <mergeCells count="21">
    <mergeCell ref="G80:H80"/>
    <mergeCell ref="G35:H35"/>
    <mergeCell ref="G48:H48"/>
    <mergeCell ref="G54:H54"/>
    <mergeCell ref="G60:H60"/>
    <mergeCell ref="G63:H63"/>
    <mergeCell ref="I6:I7"/>
    <mergeCell ref="A7:E7"/>
    <mergeCell ref="G9:H9"/>
    <mergeCell ref="G12:H12"/>
    <mergeCell ref="G27:H27"/>
    <mergeCell ref="A1:I1"/>
    <mergeCell ref="A2:F2"/>
    <mergeCell ref="G2:I2"/>
    <mergeCell ref="A4:E4"/>
    <mergeCell ref="F4:I4"/>
    <mergeCell ref="A5:E5"/>
    <mergeCell ref="F5:F7"/>
    <mergeCell ref="G5:G7"/>
    <mergeCell ref="A6:E6"/>
    <mergeCell ref="H6:H7"/>
  </mergeCells>
  <phoneticPr fontId="18" type="noConversion"/>
  <dataValidations count="1">
    <dataValidation type="list" allowBlank="1" showInputMessage="1" showErrorMessage="1" sqref="B81:B87 B55:B58 B10 B28:B33 B13:B25 B49:B52 B61 B64:B78 B36:B46">
      <formula1>$P$2:$P$5</formula1>
    </dataValidation>
  </dataValidations>
  <pageMargins left="0.51181102362204722" right="0.51181102362204722" top="0.78740157480314965" bottom="0.78740157480314965" header="0.31496062992125984" footer="0.31496062992125984"/>
  <pageSetup paperSize="9" scale="54" orientation="landscape" r:id="rId1"/>
  <headerFooter>
    <oddFooter>Página &amp;P de &amp;N</oddFooter>
  </headerFooter>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200025</xdr:colOff>
                <xdr:row>0</xdr:row>
                <xdr:rowOff>38100</xdr:rowOff>
              </from>
              <to>
                <xdr:col>2</xdr:col>
                <xdr:colOff>323850</xdr:colOff>
                <xdr:row>0</xdr:row>
                <xdr:rowOff>895350</xdr:rowOff>
              </to>
            </anchor>
          </objectPr>
        </oleObject>
      </mc:Choice>
      <mc:Fallback>
        <oleObject shapeId="512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topLeftCell="A4" workbookViewId="0">
      <selection activeCell="H14" sqref="H14"/>
    </sheetView>
  </sheetViews>
  <sheetFormatPr defaultRowHeight="15" x14ac:dyDescent="0.25"/>
  <cols>
    <col min="1" max="1" width="13.42578125" style="49" bestFit="1" customWidth="1"/>
    <col min="2" max="2" width="17" style="49" customWidth="1"/>
    <col min="3" max="3" width="68" style="49" customWidth="1"/>
    <col min="4" max="4" width="9.5703125" style="49" customWidth="1"/>
    <col min="5" max="5" width="9.7109375" style="49" customWidth="1"/>
    <col min="6" max="6" width="11.140625" style="49" customWidth="1"/>
    <col min="7" max="7" width="12.85546875" style="49" bestFit="1" customWidth="1"/>
    <col min="8" max="16384" width="9.140625" style="49"/>
  </cols>
  <sheetData>
    <row r="2" spans="1:12" ht="31.5" x14ac:dyDescent="0.5">
      <c r="A2" s="75" t="s">
        <v>66</v>
      </c>
      <c r="B2" s="75"/>
      <c r="C2" s="75"/>
      <c r="D2" s="75"/>
      <c r="E2" s="75"/>
      <c r="F2" s="75"/>
      <c r="G2" s="75"/>
    </row>
    <row r="3" spans="1:12" ht="31.5" x14ac:dyDescent="0.5">
      <c r="A3" s="30"/>
      <c r="B3" s="30"/>
      <c r="C3" s="31"/>
      <c r="D3" s="30"/>
      <c r="E3" s="30"/>
      <c r="F3" s="30"/>
      <c r="L3" s="49" t="s">
        <v>16</v>
      </c>
    </row>
    <row r="4" spans="1:12" s="32" customFormat="1" x14ac:dyDescent="0.25">
      <c r="A4" s="76" t="s">
        <v>274</v>
      </c>
      <c r="B4" s="76"/>
      <c r="C4" s="76"/>
      <c r="D4" s="76"/>
      <c r="E4" s="76"/>
      <c r="F4" s="76"/>
      <c r="G4" s="76"/>
      <c r="L4" s="49" t="s">
        <v>62</v>
      </c>
    </row>
    <row r="5" spans="1:12" s="32" customFormat="1" x14ac:dyDescent="0.25">
      <c r="A5" s="77" t="s">
        <v>273</v>
      </c>
      <c r="B5" s="77"/>
      <c r="C5" s="77"/>
      <c r="D5" s="77"/>
      <c r="E5" s="77"/>
      <c r="F5" s="77"/>
      <c r="G5" s="77"/>
      <c r="L5" s="49" t="s">
        <v>63</v>
      </c>
    </row>
    <row r="7" spans="1:12" ht="30" x14ac:dyDescent="0.25">
      <c r="A7" s="34" t="s">
        <v>69</v>
      </c>
      <c r="B7" s="34" t="s">
        <v>70</v>
      </c>
      <c r="C7" s="35" t="s">
        <v>260</v>
      </c>
      <c r="D7" s="34" t="s">
        <v>5</v>
      </c>
      <c r="E7" s="36">
        <v>1</v>
      </c>
      <c r="F7" s="34"/>
      <c r="G7" s="45">
        <f>SUM(G8:G12)</f>
        <v>100.50999999999999</v>
      </c>
    </row>
    <row r="8" spans="1:12" ht="45" x14ac:dyDescent="0.25">
      <c r="A8" s="33" t="s">
        <v>63</v>
      </c>
      <c r="B8" s="37">
        <v>4384</v>
      </c>
      <c r="C8" s="38" t="s">
        <v>261</v>
      </c>
      <c r="D8" s="39" t="s">
        <v>262</v>
      </c>
      <c r="E8" s="40">
        <v>2</v>
      </c>
      <c r="F8" s="40">
        <v>30.65</v>
      </c>
      <c r="G8" s="46">
        <f t="shared" ref="G8:G12" si="0">ROUND(E8*F8,2)</f>
        <v>61.3</v>
      </c>
    </row>
    <row r="9" spans="1:12" ht="32.25" customHeight="1" x14ac:dyDescent="0.25">
      <c r="A9" s="33" t="s">
        <v>63</v>
      </c>
      <c r="B9" s="37">
        <v>6138</v>
      </c>
      <c r="C9" s="38" t="s">
        <v>263</v>
      </c>
      <c r="D9" s="39" t="s">
        <v>79</v>
      </c>
      <c r="E9" s="40">
        <v>1</v>
      </c>
      <c r="F9" s="40">
        <v>10.97</v>
      </c>
      <c r="G9" s="46">
        <f t="shared" si="0"/>
        <v>10.97</v>
      </c>
    </row>
    <row r="10" spans="1:12" x14ac:dyDescent="0.25">
      <c r="A10" s="33" t="s">
        <v>63</v>
      </c>
      <c r="B10" s="37">
        <v>37329</v>
      </c>
      <c r="C10" s="38" t="s">
        <v>165</v>
      </c>
      <c r="D10" s="39" t="s">
        <v>166</v>
      </c>
      <c r="E10" s="40">
        <v>8.7999999999999995E-2</v>
      </c>
      <c r="F10" s="40">
        <v>85.33</v>
      </c>
      <c r="G10" s="46">
        <f t="shared" si="0"/>
        <v>7.51</v>
      </c>
    </row>
    <row r="11" spans="1:12" ht="15" customHeight="1" x14ac:dyDescent="0.25">
      <c r="A11" s="33" t="s">
        <v>62</v>
      </c>
      <c r="B11" s="37">
        <v>88267</v>
      </c>
      <c r="C11" s="38" t="s">
        <v>167</v>
      </c>
      <c r="D11" s="39" t="s">
        <v>81</v>
      </c>
      <c r="E11" s="40">
        <v>0.49680000000000002</v>
      </c>
      <c r="F11" s="40">
        <v>27.38</v>
      </c>
      <c r="G11" s="46">
        <f t="shared" si="0"/>
        <v>13.6</v>
      </c>
    </row>
    <row r="12" spans="1:12" ht="15" customHeight="1" x14ac:dyDescent="0.25">
      <c r="A12" s="33" t="s">
        <v>62</v>
      </c>
      <c r="B12" s="37">
        <v>88316</v>
      </c>
      <c r="C12" s="38" t="s">
        <v>3</v>
      </c>
      <c r="D12" s="39" t="s">
        <v>81</v>
      </c>
      <c r="E12" s="40">
        <v>0.34949999999999998</v>
      </c>
      <c r="F12" s="40">
        <v>20.41</v>
      </c>
      <c r="G12" s="46">
        <f t="shared" si="0"/>
        <v>7.13</v>
      </c>
    </row>
    <row r="13" spans="1:12" ht="15" customHeight="1" x14ac:dyDescent="0.25">
      <c r="A13" s="33"/>
      <c r="B13" s="37"/>
      <c r="C13" s="38"/>
      <c r="D13" s="39"/>
      <c r="E13" s="40"/>
      <c r="F13" s="40"/>
      <c r="G13" s="46"/>
    </row>
    <row r="14" spans="1:12" ht="45" x14ac:dyDescent="0.25">
      <c r="A14" s="34" t="s">
        <v>69</v>
      </c>
      <c r="B14" s="34" t="s">
        <v>158</v>
      </c>
      <c r="C14" s="35" t="s">
        <v>155</v>
      </c>
      <c r="D14" s="34" t="s">
        <v>5</v>
      </c>
      <c r="E14" s="36">
        <v>1</v>
      </c>
      <c r="F14" s="34"/>
      <c r="G14" s="45">
        <f>SUM(G15:G18)</f>
        <v>2157</v>
      </c>
    </row>
    <row r="15" spans="1:12" ht="60" x14ac:dyDescent="0.25">
      <c r="A15" s="33" t="s">
        <v>63</v>
      </c>
      <c r="B15" s="37">
        <v>3104</v>
      </c>
      <c r="C15" s="38" t="s">
        <v>128</v>
      </c>
      <c r="D15" s="39" t="s">
        <v>80</v>
      </c>
      <c r="E15" s="40">
        <v>2</v>
      </c>
      <c r="F15" s="40">
        <v>146.36000000000001</v>
      </c>
      <c r="G15" s="46">
        <f t="shared" ref="G15:G18" si="1">ROUND(E15*F15,2)</f>
        <v>292.72000000000003</v>
      </c>
    </row>
    <row r="16" spans="1:12" ht="30" x14ac:dyDescent="0.25">
      <c r="A16" s="33" t="s">
        <v>63</v>
      </c>
      <c r="B16" s="37">
        <v>11499</v>
      </c>
      <c r="C16" s="38" t="s">
        <v>129</v>
      </c>
      <c r="D16" s="39" t="s">
        <v>79</v>
      </c>
      <c r="E16" s="40">
        <v>2</v>
      </c>
      <c r="F16" s="40">
        <v>788.74</v>
      </c>
      <c r="G16" s="46">
        <f t="shared" si="1"/>
        <v>1577.48</v>
      </c>
    </row>
    <row r="17" spans="1:7" x14ac:dyDescent="0.25">
      <c r="A17" s="33" t="s">
        <v>62</v>
      </c>
      <c r="B17" s="37">
        <v>88316</v>
      </c>
      <c r="C17" s="38" t="s">
        <v>3</v>
      </c>
      <c r="D17" s="39" t="s">
        <v>81</v>
      </c>
      <c r="E17" s="40">
        <v>6.57</v>
      </c>
      <c r="F17" s="40">
        <v>20.41</v>
      </c>
      <c r="G17" s="46">
        <f t="shared" si="1"/>
        <v>134.09</v>
      </c>
    </row>
    <row r="18" spans="1:7" x14ac:dyDescent="0.25">
      <c r="A18" s="33" t="s">
        <v>62</v>
      </c>
      <c r="B18" s="37">
        <v>88325</v>
      </c>
      <c r="C18" s="38" t="s">
        <v>30</v>
      </c>
      <c r="D18" s="39" t="s">
        <v>81</v>
      </c>
      <c r="E18" s="40">
        <v>6.76</v>
      </c>
      <c r="F18" s="40">
        <v>22.59</v>
      </c>
      <c r="G18" s="46">
        <f t="shared" si="1"/>
        <v>152.71</v>
      </c>
    </row>
    <row r="19" spans="1:7" x14ac:dyDescent="0.25">
      <c r="A19" s="33"/>
      <c r="B19" s="37"/>
      <c r="C19" s="38" t="s">
        <v>78</v>
      </c>
      <c r="D19" s="39" t="s">
        <v>78</v>
      </c>
      <c r="E19" s="40"/>
      <c r="F19" s="40" t="s">
        <v>78</v>
      </c>
      <c r="G19" s="46"/>
    </row>
    <row r="20" spans="1:7" ht="30" x14ac:dyDescent="0.25">
      <c r="A20" s="34" t="s">
        <v>69</v>
      </c>
      <c r="B20" s="34" t="s">
        <v>170</v>
      </c>
      <c r="C20" s="35" t="s">
        <v>266</v>
      </c>
      <c r="D20" s="39" t="s">
        <v>197</v>
      </c>
      <c r="E20" s="36">
        <v>1</v>
      </c>
      <c r="F20" s="34"/>
      <c r="G20" s="45">
        <f>SUM(G21:G23)</f>
        <v>89.61</v>
      </c>
    </row>
    <row r="21" spans="1:7" ht="30" x14ac:dyDescent="0.25">
      <c r="A21" s="33" t="s">
        <v>63</v>
      </c>
      <c r="B21" s="37">
        <v>38177</v>
      </c>
      <c r="C21" s="38" t="s">
        <v>268</v>
      </c>
      <c r="D21" s="39" t="s">
        <v>79</v>
      </c>
      <c r="E21" s="40">
        <v>2</v>
      </c>
      <c r="F21" s="40">
        <v>21.41</v>
      </c>
      <c r="G21" s="46">
        <f t="shared" ref="G21:G23" si="2">ROUND(E21*F21,2)</f>
        <v>42.82</v>
      </c>
    </row>
    <row r="22" spans="1:7" x14ac:dyDescent="0.25">
      <c r="A22" s="33" t="s">
        <v>62</v>
      </c>
      <c r="B22" s="37">
        <v>88261</v>
      </c>
      <c r="C22" s="38" t="s">
        <v>269</v>
      </c>
      <c r="D22" s="39" t="s">
        <v>81</v>
      </c>
      <c r="E22" s="40">
        <v>1.1259999999999999</v>
      </c>
      <c r="F22" s="40">
        <v>31.35</v>
      </c>
      <c r="G22" s="46">
        <f t="shared" si="2"/>
        <v>35.299999999999997</v>
      </c>
    </row>
    <row r="23" spans="1:7" x14ac:dyDescent="0.25">
      <c r="A23" s="33" t="s">
        <v>62</v>
      </c>
      <c r="B23" s="37">
        <v>88316</v>
      </c>
      <c r="C23" s="38" t="s">
        <v>3</v>
      </c>
      <c r="D23" s="39" t="s">
        <v>81</v>
      </c>
      <c r="E23" s="40">
        <v>0.56299999999999994</v>
      </c>
      <c r="F23" s="40">
        <v>20.41</v>
      </c>
      <c r="G23" s="46">
        <f t="shared" si="2"/>
        <v>11.49</v>
      </c>
    </row>
    <row r="25" spans="1:7" ht="30" x14ac:dyDescent="0.25">
      <c r="A25" s="34" t="s">
        <v>69</v>
      </c>
      <c r="B25" s="34" t="s">
        <v>267</v>
      </c>
      <c r="C25" s="35" t="s">
        <v>159</v>
      </c>
      <c r="D25" s="34" t="s">
        <v>72</v>
      </c>
      <c r="E25" s="36">
        <v>1</v>
      </c>
      <c r="F25" s="34"/>
      <c r="G25" s="45">
        <f>SUM(G26:G29)</f>
        <v>87.89</v>
      </c>
    </row>
    <row r="26" spans="1:7" x14ac:dyDescent="0.25">
      <c r="A26" s="33" t="s">
        <v>16</v>
      </c>
      <c r="B26" s="37" t="s">
        <v>28</v>
      </c>
      <c r="C26" s="38" t="s">
        <v>4</v>
      </c>
      <c r="D26" s="39" t="s">
        <v>77</v>
      </c>
      <c r="E26" s="40">
        <v>0.5</v>
      </c>
      <c r="F26" s="40">
        <v>28.16</v>
      </c>
      <c r="G26" s="46">
        <f t="shared" ref="G26:G29" si="3">ROUND(E26*F26,2)</f>
        <v>14.08</v>
      </c>
    </row>
    <row r="27" spans="1:7" x14ac:dyDescent="0.25">
      <c r="A27" s="33" t="s">
        <v>16</v>
      </c>
      <c r="B27" s="37" t="s">
        <v>29</v>
      </c>
      <c r="C27" s="38" t="s">
        <v>3</v>
      </c>
      <c r="D27" s="39" t="s">
        <v>77</v>
      </c>
      <c r="E27" s="40">
        <v>0.5</v>
      </c>
      <c r="F27" s="40">
        <v>20.420000000000002</v>
      </c>
      <c r="G27" s="46">
        <f t="shared" si="3"/>
        <v>10.210000000000001</v>
      </c>
    </row>
    <row r="28" spans="1:7" x14ac:dyDescent="0.25">
      <c r="A28" s="33" t="s">
        <v>63</v>
      </c>
      <c r="B28" s="37" t="s">
        <v>160</v>
      </c>
      <c r="C28" s="38" t="s">
        <v>161</v>
      </c>
      <c r="D28" s="39" t="s">
        <v>72</v>
      </c>
      <c r="E28" s="40">
        <v>1.1000000000000001</v>
      </c>
      <c r="F28" s="40">
        <f>AVERAGE(332.91/(2.1*3), 309/(2.1*3),379.99/(2.98*2.1))</f>
        <v>54.20371790774476</v>
      </c>
      <c r="G28" s="46">
        <f t="shared" si="3"/>
        <v>59.62</v>
      </c>
    </row>
    <row r="29" spans="1:7" x14ac:dyDescent="0.25">
      <c r="A29" s="33" t="s">
        <v>63</v>
      </c>
      <c r="B29" s="37">
        <v>39961</v>
      </c>
      <c r="C29" s="38" t="s">
        <v>168</v>
      </c>
      <c r="D29" s="39" t="s">
        <v>169</v>
      </c>
      <c r="E29" s="40">
        <v>0.2</v>
      </c>
      <c r="F29" s="40">
        <v>19.899999999999999</v>
      </c>
      <c r="G29" s="46">
        <f t="shared" si="3"/>
        <v>3.98</v>
      </c>
    </row>
    <row r="30" spans="1:7" ht="35.25" customHeight="1" x14ac:dyDescent="0.25">
      <c r="C30" s="47"/>
    </row>
    <row r="31" spans="1:7" x14ac:dyDescent="0.25">
      <c r="C31" s="48" t="s">
        <v>171</v>
      </c>
    </row>
    <row r="32" spans="1:7" x14ac:dyDescent="0.25">
      <c r="C32" s="48" t="s">
        <v>93</v>
      </c>
    </row>
    <row r="33" spans="3:3" x14ac:dyDescent="0.25">
      <c r="C33" s="48" t="s">
        <v>172</v>
      </c>
    </row>
  </sheetData>
  <mergeCells count="3">
    <mergeCell ref="A2:G2"/>
    <mergeCell ref="A4:G4"/>
    <mergeCell ref="A5:G5"/>
  </mergeCells>
  <dataValidations disablePrompts="1" count="1">
    <dataValidation type="list" allowBlank="1" showInputMessage="1" showErrorMessage="1" sqref="A21:A23 A8:A13 A15:A19 A26:A29">
      <formula1>$L$3:$L$5</formula1>
    </dataValidation>
  </dataValidations>
  <pageMargins left="0.511811024" right="0.511811024" top="0.78740157499999996" bottom="0.78740157499999996" header="0.31496062000000002" footer="0.31496062000000002"/>
  <pageSetup paperSize="9" scale="6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9"/>
  <sheetViews>
    <sheetView zoomScaleNormal="100" workbookViewId="0">
      <selection activeCell="A20" sqref="A20:XFD24"/>
    </sheetView>
  </sheetViews>
  <sheetFormatPr defaultRowHeight="15" x14ac:dyDescent="0.25"/>
  <cols>
    <col min="1" max="1" width="13.42578125" style="49" bestFit="1" customWidth="1"/>
    <col min="2" max="2" width="17" style="49" customWidth="1"/>
    <col min="3" max="3" width="68" style="49" customWidth="1"/>
    <col min="4" max="4" width="9.5703125" style="49" customWidth="1"/>
    <col min="5" max="5" width="9.7109375" style="49" customWidth="1"/>
    <col min="6" max="6" width="11.140625" style="49" customWidth="1"/>
    <col min="7" max="7" width="12.85546875" style="49" bestFit="1" customWidth="1"/>
    <col min="8" max="16384" width="9.140625" style="49"/>
  </cols>
  <sheetData>
    <row r="2" spans="1:12" ht="31.5" x14ac:dyDescent="0.5">
      <c r="A2" s="75" t="s">
        <v>66</v>
      </c>
      <c r="B2" s="75"/>
      <c r="C2" s="75"/>
      <c r="D2" s="75"/>
      <c r="E2" s="75"/>
      <c r="F2" s="75"/>
      <c r="G2" s="75"/>
    </row>
    <row r="3" spans="1:12" ht="31.5" x14ac:dyDescent="0.5">
      <c r="A3" s="30"/>
      <c r="B3" s="30"/>
      <c r="C3" s="31"/>
      <c r="D3" s="30"/>
      <c r="E3" s="30"/>
      <c r="F3" s="30"/>
      <c r="L3" s="49" t="s">
        <v>16</v>
      </c>
    </row>
    <row r="4" spans="1:12" s="32" customFormat="1" x14ac:dyDescent="0.25">
      <c r="A4" s="76" t="s">
        <v>162</v>
      </c>
      <c r="B4" s="76"/>
      <c r="C4" s="76"/>
      <c r="D4" s="76"/>
      <c r="E4" s="76"/>
      <c r="F4" s="76"/>
      <c r="G4" s="76"/>
      <c r="L4" s="49" t="s">
        <v>62</v>
      </c>
    </row>
    <row r="5" spans="1:12" s="32" customFormat="1" x14ac:dyDescent="0.25">
      <c r="A5" s="77" t="s">
        <v>163</v>
      </c>
      <c r="B5" s="77"/>
      <c r="C5" s="77"/>
      <c r="D5" s="77"/>
      <c r="E5" s="77"/>
      <c r="F5" s="77"/>
      <c r="G5" s="77"/>
      <c r="L5" s="49" t="s">
        <v>63</v>
      </c>
    </row>
    <row r="7" spans="1:12" x14ac:dyDescent="0.25">
      <c r="A7" s="33" t="s">
        <v>59</v>
      </c>
      <c r="B7" s="33" t="s">
        <v>0</v>
      </c>
      <c r="C7" s="33" t="s">
        <v>60</v>
      </c>
      <c r="D7" s="33" t="s">
        <v>1</v>
      </c>
      <c r="E7" s="33" t="s">
        <v>67</v>
      </c>
      <c r="F7" s="33" t="s">
        <v>68</v>
      </c>
      <c r="G7" s="33" t="s">
        <v>71</v>
      </c>
    </row>
    <row r="8" spans="1:12" ht="33.75" customHeight="1" x14ac:dyDescent="0.25">
      <c r="A8" s="34" t="s">
        <v>69</v>
      </c>
      <c r="B8" s="34" t="s">
        <v>70</v>
      </c>
      <c r="C8" s="35" t="s">
        <v>260</v>
      </c>
      <c r="D8" s="34" t="s">
        <v>5</v>
      </c>
      <c r="E8" s="36">
        <v>1</v>
      </c>
      <c r="F8" s="34"/>
      <c r="G8" s="45">
        <f>SUM(G9:G12)</f>
        <v>175.98</v>
      </c>
    </row>
    <row r="9" spans="1:12" ht="45" x14ac:dyDescent="0.25">
      <c r="A9" s="33" t="s">
        <v>63</v>
      </c>
      <c r="B9" s="37">
        <v>4351</v>
      </c>
      <c r="C9" s="38" t="s">
        <v>164</v>
      </c>
      <c r="D9" s="39" t="s">
        <v>80</v>
      </c>
      <c r="E9" s="40">
        <v>6</v>
      </c>
      <c r="F9" s="40">
        <v>22.72</v>
      </c>
      <c r="G9" s="46">
        <f t="shared" ref="G9:G12" si="0">ROUND(E9*F9,2)</f>
        <v>136.32</v>
      </c>
    </row>
    <row r="10" spans="1:12" x14ac:dyDescent="0.25">
      <c r="A10" s="33" t="s">
        <v>63</v>
      </c>
      <c r="B10" s="37">
        <v>37329</v>
      </c>
      <c r="C10" s="38" t="s">
        <v>165</v>
      </c>
      <c r="D10" s="39" t="s">
        <v>166</v>
      </c>
      <c r="E10" s="40">
        <v>7.6499999999999999E-2</v>
      </c>
      <c r="F10" s="40">
        <v>85.33</v>
      </c>
      <c r="G10" s="46">
        <f t="shared" si="0"/>
        <v>6.53</v>
      </c>
    </row>
    <row r="11" spans="1:12" ht="15" customHeight="1" x14ac:dyDescent="0.25">
      <c r="A11" s="33" t="s">
        <v>62</v>
      </c>
      <c r="B11" s="37">
        <v>88267</v>
      </c>
      <c r="C11" s="38" t="s">
        <v>167</v>
      </c>
      <c r="D11" s="39" t="s">
        <v>81</v>
      </c>
      <c r="E11" s="40">
        <v>0.87880000000000003</v>
      </c>
      <c r="F11" s="40">
        <v>27.38</v>
      </c>
      <c r="G11" s="46">
        <f t="shared" si="0"/>
        <v>24.06</v>
      </c>
    </row>
    <row r="12" spans="1:12" x14ac:dyDescent="0.25">
      <c r="A12" s="33" t="s">
        <v>62</v>
      </c>
      <c r="B12" s="37">
        <v>88316</v>
      </c>
      <c r="C12" s="38" t="s">
        <v>3</v>
      </c>
      <c r="D12" s="39" t="s">
        <v>81</v>
      </c>
      <c r="E12" s="40">
        <v>0.44429999999999997</v>
      </c>
      <c r="F12" s="40">
        <v>20.41</v>
      </c>
      <c r="G12" s="46">
        <f t="shared" si="0"/>
        <v>9.07</v>
      </c>
    </row>
    <row r="13" spans="1:12" x14ac:dyDescent="0.25">
      <c r="A13" s="33"/>
      <c r="B13" s="37"/>
      <c r="C13" s="38"/>
      <c r="D13" s="39"/>
      <c r="E13" s="40"/>
      <c r="F13" s="40"/>
      <c r="G13" s="46"/>
    </row>
    <row r="14" spans="1:12" ht="45" x14ac:dyDescent="0.25">
      <c r="A14" s="34" t="s">
        <v>69</v>
      </c>
      <c r="B14" s="34" t="s">
        <v>158</v>
      </c>
      <c r="C14" s="35" t="s">
        <v>155</v>
      </c>
      <c r="D14" s="34" t="s">
        <v>5</v>
      </c>
      <c r="E14" s="36">
        <v>1</v>
      </c>
      <c r="F14" s="34"/>
      <c r="G14" s="45">
        <f>SUM(G15:G18)</f>
        <v>2157</v>
      </c>
    </row>
    <row r="15" spans="1:12" ht="60" x14ac:dyDescent="0.25">
      <c r="A15" s="33" t="s">
        <v>63</v>
      </c>
      <c r="B15" s="37">
        <v>3104</v>
      </c>
      <c r="C15" s="38" t="s">
        <v>128</v>
      </c>
      <c r="D15" s="39" t="s">
        <v>80</v>
      </c>
      <c r="E15" s="40">
        <v>2</v>
      </c>
      <c r="F15" s="40">
        <v>146.36000000000001</v>
      </c>
      <c r="G15" s="46">
        <f t="shared" ref="G15:G18" si="1">ROUND(E15*F15,2)</f>
        <v>292.72000000000003</v>
      </c>
    </row>
    <row r="16" spans="1:12" ht="30" x14ac:dyDescent="0.25">
      <c r="A16" s="33" t="s">
        <v>63</v>
      </c>
      <c r="B16" s="37">
        <v>11499</v>
      </c>
      <c r="C16" s="38" t="s">
        <v>129</v>
      </c>
      <c r="D16" s="39" t="s">
        <v>79</v>
      </c>
      <c r="E16" s="40">
        <v>2</v>
      </c>
      <c r="F16" s="40">
        <v>788.74</v>
      </c>
      <c r="G16" s="46">
        <f t="shared" si="1"/>
        <v>1577.48</v>
      </c>
    </row>
    <row r="17" spans="1:7" x14ac:dyDescent="0.25">
      <c r="A17" s="33" t="s">
        <v>62</v>
      </c>
      <c r="B17" s="37">
        <v>88316</v>
      </c>
      <c r="C17" s="38" t="s">
        <v>3</v>
      </c>
      <c r="D17" s="39" t="s">
        <v>81</v>
      </c>
      <c r="E17" s="40">
        <v>6.57</v>
      </c>
      <c r="F17" s="40">
        <v>20.41</v>
      </c>
      <c r="G17" s="46">
        <f t="shared" si="1"/>
        <v>134.09</v>
      </c>
    </row>
    <row r="18" spans="1:7" x14ac:dyDescent="0.25">
      <c r="A18" s="33" t="s">
        <v>62</v>
      </c>
      <c r="B18" s="37">
        <v>88325</v>
      </c>
      <c r="C18" s="38" t="s">
        <v>30</v>
      </c>
      <c r="D18" s="39" t="s">
        <v>81</v>
      </c>
      <c r="E18" s="40">
        <v>6.76</v>
      </c>
      <c r="F18" s="40">
        <v>22.59</v>
      </c>
      <c r="G18" s="46">
        <f t="shared" si="1"/>
        <v>152.71</v>
      </c>
    </row>
    <row r="19" spans="1:7" x14ac:dyDescent="0.25">
      <c r="A19" s="33"/>
      <c r="B19" s="37"/>
      <c r="C19" s="38" t="s">
        <v>78</v>
      </c>
      <c r="D19" s="39" t="s">
        <v>78</v>
      </c>
      <c r="E19" s="40"/>
      <c r="F19" s="40" t="s">
        <v>78</v>
      </c>
      <c r="G19" s="46"/>
    </row>
    <row r="20" spans="1:7" ht="30" x14ac:dyDescent="0.25">
      <c r="A20" s="34" t="s">
        <v>69</v>
      </c>
      <c r="B20" s="34" t="s">
        <v>170</v>
      </c>
      <c r="C20" s="35" t="s">
        <v>159</v>
      </c>
      <c r="D20" s="34" t="s">
        <v>72</v>
      </c>
      <c r="E20" s="36">
        <v>1</v>
      </c>
      <c r="F20" s="34"/>
      <c r="G20" s="45">
        <f>SUM(G21:G24)</f>
        <v>87.97</v>
      </c>
    </row>
    <row r="21" spans="1:7" x14ac:dyDescent="0.25">
      <c r="A21" s="33" t="s">
        <v>16</v>
      </c>
      <c r="B21" s="37" t="s">
        <v>28</v>
      </c>
      <c r="C21" s="38" t="s">
        <v>4</v>
      </c>
      <c r="D21" s="39" t="s">
        <v>77</v>
      </c>
      <c r="E21" s="40">
        <v>0.5</v>
      </c>
      <c r="F21" s="40">
        <v>28.16</v>
      </c>
      <c r="G21" s="46">
        <f t="shared" ref="G21:G24" si="2">ROUND(E21*F21,2)</f>
        <v>14.08</v>
      </c>
    </row>
    <row r="22" spans="1:7" x14ac:dyDescent="0.25">
      <c r="A22" s="33" t="s">
        <v>16</v>
      </c>
      <c r="B22" s="37" t="s">
        <v>29</v>
      </c>
      <c r="C22" s="38" t="s">
        <v>3</v>
      </c>
      <c r="D22" s="39" t="s">
        <v>77</v>
      </c>
      <c r="E22" s="40">
        <v>0.5</v>
      </c>
      <c r="F22" s="40">
        <v>20.420000000000002</v>
      </c>
      <c r="G22" s="46">
        <f t="shared" si="2"/>
        <v>10.210000000000001</v>
      </c>
    </row>
    <row r="23" spans="1:7" x14ac:dyDescent="0.25">
      <c r="A23" s="33" t="s">
        <v>63</v>
      </c>
      <c r="B23" s="37" t="s">
        <v>160</v>
      </c>
      <c r="C23" s="38" t="s">
        <v>161</v>
      </c>
      <c r="D23" s="39" t="s">
        <v>72</v>
      </c>
      <c r="E23" s="40">
        <v>1.1000000000000001</v>
      </c>
      <c r="F23" s="40">
        <f>AVERAGE(332.91/(2.1*3), 309/(2.1*3),379.99/(2.98*2.1))</f>
        <v>54.20371790774476</v>
      </c>
      <c r="G23" s="46">
        <f t="shared" si="2"/>
        <v>59.62</v>
      </c>
    </row>
    <row r="24" spans="1:7" x14ac:dyDescent="0.25">
      <c r="A24" s="33" t="s">
        <v>63</v>
      </c>
      <c r="B24" s="37">
        <v>39961</v>
      </c>
      <c r="C24" s="38" t="s">
        <v>168</v>
      </c>
      <c r="D24" s="39" t="s">
        <v>169</v>
      </c>
      <c r="E24" s="40">
        <v>0.2</v>
      </c>
      <c r="F24" s="40">
        <v>20.28</v>
      </c>
      <c r="G24" s="46">
        <f t="shared" si="2"/>
        <v>4.0599999999999996</v>
      </c>
    </row>
    <row r="26" spans="1:7" x14ac:dyDescent="0.25">
      <c r="C26" s="47"/>
    </row>
    <row r="27" spans="1:7" x14ac:dyDescent="0.25">
      <c r="C27" s="48" t="s">
        <v>171</v>
      </c>
    </row>
    <row r="28" spans="1:7" x14ac:dyDescent="0.25">
      <c r="C28" s="48" t="s">
        <v>93</v>
      </c>
    </row>
    <row r="29" spans="1:7" x14ac:dyDescent="0.25">
      <c r="C29" s="48" t="s">
        <v>172</v>
      </c>
    </row>
  </sheetData>
  <mergeCells count="3">
    <mergeCell ref="A2:G2"/>
    <mergeCell ref="A4:G4"/>
    <mergeCell ref="A5:G5"/>
  </mergeCells>
  <dataValidations disablePrompts="1" count="1">
    <dataValidation type="list" allowBlank="1" showInputMessage="1" showErrorMessage="1" sqref="A15:A19 A9:A13 A21:A24">
      <formula1>$L$3:$L$5</formula1>
    </dataValidation>
  </dataValidations>
  <pageMargins left="0.511811024" right="0.511811024" top="0.78740157499999996" bottom="0.78740157499999996" header="0.31496062000000002" footer="0.31496062000000002"/>
  <pageSetup paperSize="9" scale="74"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Orçamento Completo - format (2)</vt:lpstr>
      <vt:lpstr>Planilha1</vt:lpstr>
      <vt:lpstr>Planilha2</vt:lpstr>
      <vt:lpstr>Planilha3</vt:lpstr>
      <vt:lpstr>'Orçamento Completo - format (2)'!Area_de_impressao</vt:lpstr>
      <vt:lpstr>'Orçamento Completo - format (2)'!Titulos_de_impressao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Vivêncio Sathler</dc:creator>
  <cp:lastModifiedBy>MAIS TI</cp:lastModifiedBy>
  <cp:lastPrinted>2024-10-08T17:38:19Z</cp:lastPrinted>
  <dcterms:created xsi:type="dcterms:W3CDTF">2017-08-15T18:29:29Z</dcterms:created>
  <dcterms:modified xsi:type="dcterms:W3CDTF">2025-01-22T19:07:54Z</dcterms:modified>
</cp:coreProperties>
</file>