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4240" windowHeight="13740"/>
  </bookViews>
  <sheets>
    <sheet name="ORÇAMENTO COMPLETO" sheetId="21" r:id="rId1"/>
  </sheets>
  <definedNames>
    <definedName name="_xlnm._FilterDatabase" localSheetId="0" hidden="1">'ORÇAMENTO COMPLETO'!$A$1:$I$10</definedName>
    <definedName name="_xlnm.Print_Area" localSheetId="0">'ORÇAMENTO COMPLETO'!$A$1:$I$64</definedName>
    <definedName name="CONCATENAR" localSheetId="0">CONCATENATE(#REF!," ",#REF!)</definedName>
    <definedName name="CONCATENAR">CONCATENATE(#REF!," ",#REF!)</definedName>
    <definedName name="NCOMPOSICOES">3</definedName>
    <definedName name="NCOTACOES">15</definedName>
    <definedName name="_xlnm.Print_Titles" localSheetId="0">'ORÇAMENTO COMPLETO'!$1:$8</definedName>
  </definedNames>
  <calcPr calcId="191029"/>
  <fileRecoveryPr autoRecover="0"/>
</workbook>
</file>

<file path=xl/calcChain.xml><?xml version="1.0" encoding="utf-8"?>
<calcChain xmlns="http://schemas.openxmlformats.org/spreadsheetml/2006/main">
  <c r="H45" i="21"/>
  <c r="I45" s="1"/>
  <c r="H55" l="1"/>
  <c r="I55" s="1"/>
  <c r="H47"/>
  <c r="I47" s="1"/>
  <c r="H46"/>
  <c r="I46" s="1"/>
  <c r="H44"/>
  <c r="I44" s="1"/>
  <c r="H43"/>
  <c r="I43" s="1"/>
  <c r="H42"/>
  <c r="I42" s="1"/>
  <c r="I54" l="1"/>
  <c r="H18"/>
  <c r="I18" s="1"/>
  <c r="H31" l="1"/>
  <c r="I31" s="1"/>
  <c r="H17"/>
  <c r="I17" s="1"/>
  <c r="H52" l="1"/>
  <c r="I52" s="1"/>
  <c r="H51"/>
  <c r="I51" s="1"/>
  <c r="H50"/>
  <c r="I50" s="1"/>
  <c r="H41"/>
  <c r="I41" s="1"/>
  <c r="I40" s="1"/>
  <c r="H38"/>
  <c r="I38" s="1"/>
  <c r="H37"/>
  <c r="I37" s="1"/>
  <c r="H34"/>
  <c r="I34" s="1"/>
  <c r="I33" s="1"/>
  <c r="H30"/>
  <c r="I30" s="1"/>
  <c r="H29"/>
  <c r="I29" s="1"/>
  <c r="H28"/>
  <c r="I28" s="1"/>
  <c r="H27"/>
  <c r="I27" s="1"/>
  <c r="H26"/>
  <c r="I26" s="1"/>
  <c r="H23"/>
  <c r="I23" s="1"/>
  <c r="H22"/>
  <c r="I22" s="1"/>
  <c r="H21"/>
  <c r="I21" s="1"/>
  <c r="I20" s="1"/>
  <c r="H16"/>
  <c r="I16" s="1"/>
  <c r="H15"/>
  <c r="I15" s="1"/>
  <c r="H14"/>
  <c r="I14" s="1"/>
  <c r="H13"/>
  <c r="I13" s="1"/>
  <c r="H10"/>
  <c r="I10" s="1"/>
  <c r="I9" s="1"/>
  <c r="I36" l="1"/>
  <c r="I12"/>
  <c r="I25"/>
  <c r="I49"/>
  <c r="I58" l="1"/>
</calcChain>
</file>

<file path=xl/sharedStrings.xml><?xml version="1.0" encoding="utf-8"?>
<sst xmlns="http://schemas.openxmlformats.org/spreadsheetml/2006/main" count="207" uniqueCount="142">
  <si>
    <t>CÓDIGO</t>
  </si>
  <si>
    <t>1.1</t>
  </si>
  <si>
    <t>FORMA DE EXECUÇÃO</t>
  </si>
  <si>
    <t>(    )</t>
  </si>
  <si>
    <t>DIRETA</t>
  </si>
  <si>
    <t>Indireta</t>
  </si>
  <si>
    <t>UNID</t>
  </si>
  <si>
    <t>QUANTIDADE</t>
  </si>
  <si>
    <t>PREÇO TOTAL</t>
  </si>
  <si>
    <t>TOTAL DO SUBITEM</t>
  </si>
  <si>
    <t>TOTAL</t>
  </si>
  <si>
    <t>SETOP</t>
  </si>
  <si>
    <t>(  x  )</t>
  </si>
  <si>
    <t>ED-48421</t>
  </si>
  <si>
    <t>ED-48501</t>
  </si>
  <si>
    <t>ED-48514</t>
  </si>
  <si>
    <t>ED-50505</t>
  </si>
  <si>
    <t>LIXAMENTO MANUAL EM PAREDE PARA REMOÇÃO DE TINTA</t>
  </si>
  <si>
    <t>ED-50507</t>
  </si>
  <si>
    <t>LIXAMENTO MANUAL EM SUPERFÍCIE DE MADEIRA PARA REMOÇÃO DE TINTA</t>
  </si>
  <si>
    <t>ED-50451</t>
  </si>
  <si>
    <t>PINTURA ACRÍLICA EM PAREDE, DUAS (2) DEMÃOS, EXCLUSIVE SELADOR ACRÍLICO E MASSA ACRÍLICA/CORRIDA (PVA)</t>
  </si>
  <si>
    <t>ED-50497</t>
  </si>
  <si>
    <t>ED-50514</t>
  </si>
  <si>
    <t>PREPARAÇÃO PARA EMASSAMENTO OU PINTURA (LÁTEX/ACRÍLICA) EM PAREDE, INCLUSIVE UMA (1) DEMÃO DE SELADOR ACRÍLICO</t>
  </si>
  <si>
    <t>ED-50727</t>
  </si>
  <si>
    <t>ED-50761</t>
  </si>
  <si>
    <t>ED-9081</t>
  </si>
  <si>
    <t>REVESTIMENTO COM CERÂMICA APLICADO EM PAREDE, ACABAMENTO ESMALTADO, AMBIENTE INTERNO/EXTERNO, PADRÃO EXTRA, DIMENSÃO DA PEÇA ATÉ 2025 CM2, PEI III, ASSENTAMENTO COM ARGAMASSA INDUSTRIALIZADA, INCLUSIVE REJUNTAMENTO</t>
  </si>
  <si>
    <t>SERVIÇOS PRELIMINARES</t>
  </si>
  <si>
    <t>BDI</t>
  </si>
  <si>
    <t>PREÇO UNIT C/ BDI</t>
  </si>
  <si>
    <t>PREÇO UNIT S/ BDI</t>
  </si>
  <si>
    <t>INSTALAÇÕES ELÉTRICAS</t>
  </si>
  <si>
    <t>FONTE</t>
  </si>
  <si>
    <r>
      <t xml:space="preserve">ISS DO MUNICÍPIO: </t>
    </r>
    <r>
      <rPr>
        <sz val="12"/>
        <rFont val="Arial"/>
        <family val="2"/>
      </rPr>
      <t>3%</t>
    </r>
  </si>
  <si>
    <t>SINAPI</t>
  </si>
  <si>
    <t>SINAPI-I</t>
  </si>
  <si>
    <t>ITEM</t>
  </si>
  <si>
    <t>DESCRIÇÃO DO ITEM</t>
  </si>
  <si>
    <t>COMPOSIÇÃO</t>
  </si>
  <si>
    <t>COMPOS-001</t>
  </si>
  <si>
    <t>m2</t>
  </si>
  <si>
    <t>un</t>
  </si>
  <si>
    <t>INSTALAÇÕES HIDROSSANITÁRIAS</t>
  </si>
  <si>
    <t>FECHADURA DE EMBUTIR COM CILINDRO, EXTERNA, COMPLETA, ACABAMENTO PADRÃO POPULAR, INCLUSO EXECUÇÃO DE FURO - FORNECIMENTO E INSTALAÇÃO. AF_12/2019</t>
  </si>
  <si>
    <t>ED-28427</t>
  </si>
  <si>
    <t>ED-28438</t>
  </si>
  <si>
    <t>REBOCO COM ARGAMASSA, TRAÇO 1:2:8 (CIMENTO, CAL E AREIA), ESP. 20MM, APLICAÇÃO MANUAL, INCLUSIVE ARGAMASSA COM PREPARO MECANIZADO, EXCLUSIVE CHAPISCO</t>
  </si>
  <si>
    <t>COBERTURA EM TELHA CERÂMICA, TIPO COLONIAL, INCLUSIVE FIXAÇÃO, EXCLUSIVE ENGRADAMENTO E MANTA ISOLANTE/TÉRMICA</t>
  </si>
  <si>
    <r>
      <t xml:space="preserve">CONTRATANTE: </t>
    </r>
    <r>
      <rPr>
        <sz val="12"/>
        <rFont val="Arial"/>
        <family val="2"/>
      </rPr>
      <t>MUNICÍPIO DE MUTUM - MG</t>
    </r>
  </si>
  <si>
    <t>ENGENHEIRO CIVIL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</si>
  <si>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</si>
  <si>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</si>
  <si>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</si>
  <si>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</si>
  <si>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</si>
  <si>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</si>
  <si>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</si>
  <si>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</si>
  <si>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</si>
  <si>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</si>
  <si>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</si>
  <si>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4</t>
  </si>
  <si>
    <t>4.2</t>
  </si>
  <si>
    <t>4.3</t>
  </si>
  <si>
    <t>4.4</t>
  </si>
  <si>
    <t>4.5</t>
  </si>
  <si>
    <t>4.6</t>
  </si>
  <si>
    <t>5</t>
  </si>
  <si>
    <t>5.1</t>
  </si>
  <si>
    <t>6</t>
  </si>
  <si>
    <t>6.1</t>
  </si>
  <si>
    <t>6.2</t>
  </si>
  <si>
    <t>7</t>
  </si>
  <si>
    <t>7.1</t>
  </si>
  <si>
    <r>
      <t xml:space="preserve">PRAZO DE EXECUÇÃO: </t>
    </r>
    <r>
      <rPr>
        <sz val="12"/>
        <rFont val="Arial"/>
        <family val="2"/>
      </rPr>
      <t>90 DIAS</t>
    </r>
  </si>
  <si>
    <t>REMOÇÕES E DEMOLIÇÕES</t>
  </si>
  <si>
    <t>COBERTURA</t>
  </si>
  <si>
    <t>8</t>
  </si>
  <si>
    <t>8.1</t>
  </si>
  <si>
    <t>8.2</t>
  </si>
  <si>
    <t>9</t>
  </si>
  <si>
    <t>9.1</t>
  </si>
  <si>
    <t>ESQUADRIAS</t>
  </si>
  <si>
    <t>PINTURA PAREDES E TETO</t>
  </si>
  <si>
    <t>PLANILHA ORÇAMENTÁRIA DE CUSTOS</t>
  </si>
  <si>
    <t>CREA-ES 037.338/D</t>
  </si>
  <si>
    <r>
      <t xml:space="preserve">RESPONSÁVEL TÉCNICO: </t>
    </r>
    <r>
      <rPr>
        <sz val="12"/>
        <rFont val="Arial"/>
        <family val="2"/>
      </rPr>
      <t>LEANDRO DE SOUZA COSTA; CREA-ES 037.338/D</t>
    </r>
  </si>
  <si>
    <t>ED-50232</t>
  </si>
  <si>
    <t>LIXAMENTO MANUAL EM SUPERFÍCIE METÁLICA PARA REMOÇÃO DE TINTA</t>
  </si>
  <si>
    <t>ED-50508</t>
  </si>
  <si>
    <t xml:space="preserve">LEANDRO DE SOUZA COSTA 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</si>
  <si>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</si>
  <si>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ED-48457</t>
  </si>
  <si>
    <t>DEMOLIÇÃO MANUAL DE REBOCO OU EMBOÇO, COM ESPESSURA DE ATÉ 55MM, INCLUSIVE AFASTAMENTO E EMPILHAMENTO, EXCLUSIVE TRANSPORTE E RETIRADA DO MATERIAL DEMOLIDO</t>
  </si>
  <si>
    <t>ED-48470</t>
  </si>
  <si>
    <t>CHAPISCO COM ARGAMASSA, TRAÇO 1:3 (CIMENTO E AREIA), ESP. 5MM, APLICADO EM ALVENARIA/ESTRUTURA DE CONCRETO COM COLHER, INCLUSIVE ARGAMASSA COM PREPARO MECANIZADO</t>
  </si>
  <si>
    <t>ED-48164</t>
  </si>
  <si>
    <t>BARRA DE APOIO EM AÇO INOX POLIDO RETA, DN 1.1/4" (31,75MM), PARA ACESSIBILIDADE (PMR/PCR), COMPRIMENTO 40CM, INSTALADO EM PORTA/PAREDE, INCLUSIVE FORNECIMENTO, INSTALAÇÃO E ACESSÓRIOS PARA FIXAÇÃO</t>
  </si>
  <si>
    <t>ED-48163</t>
  </si>
  <si>
    <t>BARRA DE APOIO EM AÇO INOX POLIDO PARA LAVATÓRIO DE CANTO, DN 1.1/4" (31,75MM), PARA ACESSIBILIDADE (PMR/PCR), INSTALADO EM PAREDE, INCLUSIVE FORNECIMENTO, INSTALAÇÃO E ACESSÓRIOS PARA FIXAÇÃO</t>
  </si>
  <si>
    <t>ED-48167</t>
  </si>
  <si>
    <t>7.2</t>
  </si>
  <si>
    <t>7.3</t>
  </si>
  <si>
    <t>7.4</t>
  </si>
  <si>
    <t>7.5</t>
  </si>
  <si>
    <t>7.6</t>
  </si>
  <si>
    <t>REMOÇÃO MANUAL DE CONJUNTO DE FERRAGENS (DOBRADIÇAS, FECHADURA E MAÇANETAS), COM REAPROVEITAMENTO, INCLUSIVE AFASTAMENTO E EMPILHAMENTO, EXCLUSIVE TRANSPORTE E RETIRADA DO MATERIAL REMOVIDO NÃO REAPROVEITÁVEL</t>
  </si>
  <si>
    <t>ED-48458</t>
  </si>
  <si>
    <t>REVESTIMENTO PAREDES E PISOS</t>
  </si>
  <si>
    <t>REMOÇÃO MANUAL DE ENGRADAMENTO PARA TELHA TIPO CERÂMICA OU CONCRETO, INCLUSIVE AFASTAMENTO E EMPILHAMENTO, EXCLUSIVE TRANSPORTE E RETIRADA DO
MATERIAL REMOVIDO NÃO REAPROVEITÁVEL</t>
  </si>
  <si>
    <t>REMOÇÃO MANUAL DE TELHA CERÂMICA, COM REAPROVEITAMENTO, INCLUSIVE AFASTAMENTO E EMPILHAMENTO, EXCLUSIVE TRANSPORTE E RETIRADA DO MATERIAL REMOVIDO NÃO REAPROVEITÁVEL</t>
  </si>
  <si>
    <t>REMOÇÃO MANUAL DE METAIS COMUNS E ACABAMENTOS (TORNEIRA, ACABAMENTO PARA REGISTRO, SIFÃO, ENGATE FLEXÍVEL, ETC.), COM REAPROVEITAMENTO, INCLUSIVE AFASTAMENTO E EMPILHAMENTO, EXCLUSIVE TRANSPORTE E RETIRADA DO MATERIAL REMOVIDO NÃO REAPROVEITÁVEL</t>
  </si>
  <si>
    <t>SIFÃO DO TIPO FLEXÍVEL EM PVC 1 X 1.1/2 - FORNECIMENTO E INSTALAÇÃO. AF_01/2020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</si>
  <si>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</si>
  <si>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ENGRADAMENTO EM MADEIRA PARAJU OU EQUIVALENTE, PARA
TELHAS CERÂMICAS OU DE CONCRETO, EXCLUSIVE TELHAS</t>
  </si>
  <si>
    <t>ED-48407</t>
  </si>
  <si>
    <t>PINTURA ESMALTE BASE SOLVENTE EM ESTRUTURA METÁLICA, DUAS (2) DEMÃOS, INCLUSIVE UMA (1) DEMÃO FUNDO ANTICORROSIVO</t>
  </si>
  <si>
    <t>PINTURA ESMALTE BASE SOLVENTE EM SUPERFÍCIE DE MADEIRA, DUAS (2) DEMÃOS, EXCLUSIVE FUNDO NIVELADOR E MASSA A ÓLEO</t>
  </si>
  <si>
    <t>8.3</t>
  </si>
  <si>
    <t xml:space="preserve">SERVIÇOS COMPLEMENTARES </t>
  </si>
  <si>
    <r>
      <t xml:space="preserve">OBRA: </t>
    </r>
    <r>
      <rPr>
        <sz val="12"/>
        <rFont val="Arial"/>
        <family val="2"/>
      </rPr>
      <t xml:space="preserve">REFORMA DA E.M. REINO DA FANTASIA DE EDUCAÇÃO INFANTIL </t>
    </r>
  </si>
  <si>
    <t>REMOÇÃO MANUAL DE CONJUNTO DE ALIZARES, COM REAPROVEITAMENTO, INCLUSIVE AFASTAMENTO E EMPILHAMENTO, EXCLUSIVE TRANSPORTE E RETIRADA DO MATERIAL REMOVIDO NÃO REAPROVEITÁVEL</t>
  </si>
  <si>
    <t>ED-48496</t>
  </si>
  <si>
    <t>cj</t>
  </si>
  <si>
    <t>BARRA DE APOIO EM AÇO INOX POLIDO RETA, DN 1.1/4" (31,75MM), PARA ACESSIBILIDADE (PMR/PCR), COMPRIMENTO 70CM, INSTALADO EM PAREDE, INCLUSIVE FORNECIMENTO, INSTALAÇÃO E ACESSÓRIOS PARA FIXAÇÃO</t>
  </si>
  <si>
    <t>INSTALAÇÃO DE SIFÃO DE METAL PARA PIA, TIPO COPO COM ACABAMENTO CROMADO, DIÂMETRO (1.1/2"X1.1/2" OU 2"), INCLUSIVE FORNECIMENTO</t>
  </si>
  <si>
    <t>ED-50321</t>
  </si>
  <si>
    <t>CAIXA DE DESCARGA PLÁSTICA EXTERNA 12 LTS INSTALADA COM
ACESSÓRIOS</t>
  </si>
  <si>
    <t>ED-49938</t>
  </si>
  <si>
    <t xml:space="preserve">REASSENTAMENTO DE PORTA, DIMENSÃO (60 x 2,10)CM, ACABAMENTO NATURAL PARA PINTURA/VERNIZ. </t>
  </si>
  <si>
    <t xml:space="preserve">ED-7302 </t>
  </si>
  <si>
    <t>PUXADOR PARA VITRÔ, ACABAMENTOGALVANIZADO, TIPO FECHAMENTO CENTRAL, COMPRIMENTO DO PUNHO 80MM, INCLUSIVE FORNECIMENTO E INSTALAÇÃO</t>
  </si>
  <si>
    <t>ED-48343</t>
  </si>
  <si>
    <t>BANCADA EM GRANITO CINZA ANDORINHA E = 3 CM, APOIADA EM
CONSOLE DE METALON 20 X 30 MM</t>
  </si>
  <si>
    <t>FOLHAS: 3</t>
  </si>
  <si>
    <r>
      <rPr>
        <b/>
        <sz val="12"/>
        <rFont val="Arial"/>
        <family val="2"/>
      </rPr>
      <t>PREÇO DE CUSTO:</t>
    </r>
    <r>
      <rPr>
        <sz val="12"/>
        <rFont val="Arial"/>
        <family val="2"/>
      </rPr>
      <t xml:space="preserve"> SETOP - SEM DESONERAÇÃO FISCAL, REGIÃO LESTE, OUTUBRO/2024 | SINAPI 01/2025 - NÃO DESONERADO</t>
    </r>
  </si>
  <si>
    <t>4.1</t>
  </si>
  <si>
    <r>
      <t xml:space="preserve">DATA: </t>
    </r>
    <r>
      <rPr>
        <sz val="12"/>
        <rFont val="Arial"/>
        <family val="2"/>
      </rPr>
      <t>27/01/2025</t>
    </r>
  </si>
  <si>
    <r>
      <t xml:space="preserve">ENDEREÇO: </t>
    </r>
    <r>
      <rPr>
        <sz val="12"/>
        <rFont val="Arial"/>
        <family val="2"/>
      </rPr>
      <t xml:space="preserve"> RUA PRINCIPAL, S/N, OCIDENTE, MUTUM - MG</t>
    </r>
  </si>
  <si>
    <t>7.7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</si>
</sst>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1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2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</cellStyleXfs>
  <cellXfs count="68">
    <xf numFmtId="0" fontId="0" fillId="0" borderId="0" xfId="0"/>
    <xf numFmtId="0" fontId="4" fillId="3" borderId="8" xfId="0" applyFont="1" applyFill="1" applyBorder="1"/>
    <xf numFmtId="0" fontId="6" fillId="2" borderId="0" xfId="0" applyFont="1" applyFill="1" applyProtection="1">
      <protection locked="0"/>
    </xf>
    <xf numFmtId="0" fontId="7" fillId="2" borderId="6" xfId="0" applyFont="1" applyFill="1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wrapText="1"/>
    </xf>
    <xf numFmtId="0" fontId="9" fillId="2" borderId="0" xfId="0" applyFont="1" applyFill="1" applyProtection="1"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44" fontId="10" fillId="2" borderId="1" xfId="7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right" wrapText="1"/>
    </xf>
    <xf numFmtId="0" fontId="10" fillId="2" borderId="1" xfId="0" applyFont="1" applyFill="1" applyBorder="1"/>
    <xf numFmtId="44" fontId="10" fillId="2" borderId="1" xfId="7" applyFont="1" applyFill="1" applyBorder="1" applyProtection="1"/>
    <xf numFmtId="44" fontId="4" fillId="2" borderId="1" xfId="7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right"/>
    </xf>
    <xf numFmtId="0" fontId="14" fillId="2" borderId="1" xfId="0" applyFont="1" applyFill="1" applyBorder="1"/>
    <xf numFmtId="44" fontId="13" fillId="2" borderId="1" xfId="7" applyFont="1" applyFill="1" applyBorder="1" applyProtection="1"/>
    <xf numFmtId="43" fontId="6" fillId="2" borderId="0" xfId="3" applyFont="1" applyFill="1" applyProtection="1">
      <protection locked="0"/>
    </xf>
    <xf numFmtId="0" fontId="7" fillId="2" borderId="11" xfId="0" applyFont="1" applyFill="1" applyBorder="1" applyProtection="1">
      <protection locked="0"/>
    </xf>
    <xf numFmtId="44" fontId="4" fillId="3" borderId="1" xfId="0" applyNumberFormat="1" applyFont="1" applyFill="1" applyBorder="1"/>
    <xf numFmtId="0" fontId="10" fillId="0" borderId="1" xfId="0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43" fontId="10" fillId="2" borderId="1" xfId="3" applyFont="1" applyFill="1" applyBorder="1" applyAlignment="1" applyProtection="1">
      <alignment vertical="center"/>
      <protection locked="0"/>
    </xf>
    <xf numFmtId="43" fontId="13" fillId="2" borderId="1" xfId="3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top" wrapText="1"/>
    </xf>
    <xf numFmtId="44" fontId="10" fillId="2" borderId="1" xfId="7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wrapText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/>
    <xf numFmtId="43" fontId="10" fillId="2" borderId="8" xfId="3" applyFont="1" applyFill="1" applyBorder="1" applyAlignment="1" applyProtection="1">
      <alignment vertical="center"/>
      <protection locked="0"/>
    </xf>
    <xf numFmtId="44" fontId="10" fillId="2" borderId="6" xfId="7" applyFont="1" applyFill="1" applyBorder="1" applyProtection="1"/>
    <xf numFmtId="44" fontId="10" fillId="2" borderId="7" xfId="7" applyFont="1" applyFill="1" applyBorder="1" applyProtection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0" fontId="7" fillId="2" borderId="3" xfId="4" applyNumberFormat="1" applyFont="1" applyFill="1" applyBorder="1" applyAlignment="1" applyProtection="1">
      <alignment horizontal="center" vertical="center"/>
      <protection locked="0"/>
    </xf>
    <xf numFmtId="10" fontId="7" fillId="2" borderId="5" xfId="4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</cellXfs>
  <cellStyles count="11">
    <cellStyle name="Moeda" xfId="7" builtinId="4"/>
    <cellStyle name="Normal" xfId="0" builtinId="0"/>
    <cellStyle name="Normal 2" xfId="5"/>
    <cellStyle name="Normal 2 2" xfId="8"/>
    <cellStyle name="Normal 2 2 3" xfId="2"/>
    <cellStyle name="Normal 2 3" xfId="9"/>
    <cellStyle name="Normal 3" xfId="10"/>
    <cellStyle name="Porcentagem" xfId="4" builtinId="5"/>
    <cellStyle name="Separador de milhares" xfId="3" builtinId="3"/>
    <cellStyle name="Separador de milhares 2" xfId="6"/>
    <cellStyle name="Vírgula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tabSelected="1" view="pageBreakPreview" zoomScale="77" zoomScaleNormal="85" zoomScaleSheetLayoutView="77" workbookViewId="0">
      <selection activeCell="A4" sqref="A4:E4"/>
    </sheetView>
  </sheetViews>
  <sheetFormatPr defaultColWidth="8.85546875" defaultRowHeight="15"/>
  <cols>
    <col min="1" max="1" width="8.42578125" style="2" customWidth="1"/>
    <col min="2" max="2" width="20.28515625" style="2" customWidth="1"/>
    <col min="3" max="3" width="19.140625" style="2" customWidth="1"/>
    <col min="4" max="4" width="113.140625" style="2" customWidth="1"/>
    <col min="5" max="5" width="10.7109375" style="2" customWidth="1"/>
    <col min="6" max="6" width="16.28515625" style="37" bestFit="1" customWidth="1"/>
    <col min="7" max="7" width="18" style="2" customWidth="1"/>
    <col min="8" max="8" width="18.28515625" style="2" customWidth="1"/>
    <col min="9" max="9" width="27.140625" style="2" customWidth="1"/>
    <col min="10" max="16384" width="8.85546875" style="2"/>
  </cols>
  <sheetData>
    <row r="1" spans="1:16" ht="71.25" customHeight="1">
      <c r="A1" s="51" t="s">
        <v>86</v>
      </c>
      <c r="B1" s="51"/>
      <c r="C1" s="51"/>
      <c r="D1" s="51"/>
      <c r="E1" s="51"/>
      <c r="F1" s="51"/>
      <c r="G1" s="51"/>
      <c r="H1" s="51"/>
      <c r="I1" s="51"/>
    </row>
    <row r="2" spans="1:16" ht="15.75">
      <c r="A2" s="52" t="s">
        <v>50</v>
      </c>
      <c r="B2" s="52"/>
      <c r="C2" s="52"/>
      <c r="D2" s="52"/>
      <c r="E2" s="52"/>
      <c r="F2" s="52"/>
      <c r="G2" s="52" t="s">
        <v>136</v>
      </c>
      <c r="H2" s="53"/>
      <c r="I2" s="53"/>
      <c r="P2" t="s">
        <v>11</v>
      </c>
    </row>
    <row r="3" spans="1:16" ht="15.75">
      <c r="A3" s="3" t="s">
        <v>122</v>
      </c>
      <c r="B3" s="28"/>
      <c r="C3" s="4"/>
      <c r="D3" s="4"/>
      <c r="E3" s="4"/>
      <c r="F3" s="33" t="s">
        <v>35</v>
      </c>
      <c r="G3" s="5"/>
      <c r="H3" s="3" t="s">
        <v>139</v>
      </c>
      <c r="I3" s="5"/>
      <c r="P3" t="s">
        <v>36</v>
      </c>
    </row>
    <row r="4" spans="1:16" ht="15.75">
      <c r="A4" s="54" t="s">
        <v>140</v>
      </c>
      <c r="B4" s="55"/>
      <c r="C4" s="55"/>
      <c r="D4" s="55"/>
      <c r="E4" s="56"/>
      <c r="F4" s="57" t="s">
        <v>2</v>
      </c>
      <c r="G4" s="57"/>
      <c r="H4" s="57"/>
      <c r="I4" s="57"/>
      <c r="P4" t="s">
        <v>37</v>
      </c>
    </row>
    <row r="5" spans="1:16" ht="15.75">
      <c r="A5" s="61" t="s">
        <v>137</v>
      </c>
      <c r="B5" s="61"/>
      <c r="C5" s="61"/>
      <c r="D5" s="61"/>
      <c r="E5" s="61"/>
      <c r="F5" s="62" t="s">
        <v>3</v>
      </c>
      <c r="G5" s="65" t="s">
        <v>4</v>
      </c>
      <c r="H5" s="6" t="s">
        <v>12</v>
      </c>
      <c r="I5" s="5" t="s">
        <v>5</v>
      </c>
      <c r="P5" s="2" t="s">
        <v>40</v>
      </c>
    </row>
    <row r="6" spans="1:16" ht="15.75">
      <c r="A6" s="60" t="s">
        <v>76</v>
      </c>
      <c r="B6" s="60"/>
      <c r="C6" s="61"/>
      <c r="D6" s="61"/>
      <c r="E6" s="61"/>
      <c r="F6" s="63"/>
      <c r="G6" s="66"/>
      <c r="H6" s="62" t="s">
        <v>30</v>
      </c>
      <c r="I6" s="58">
        <v>0.23530000000000001</v>
      </c>
    </row>
    <row r="7" spans="1:16" ht="15.75">
      <c r="A7" s="60" t="s">
        <v>88</v>
      </c>
      <c r="B7" s="60"/>
      <c r="C7" s="61"/>
      <c r="D7" s="61"/>
      <c r="E7" s="61"/>
      <c r="F7" s="64"/>
      <c r="G7" s="67"/>
      <c r="H7" s="64"/>
      <c r="I7" s="59"/>
    </row>
    <row r="8" spans="1:16" ht="31.5">
      <c r="A8" s="7" t="s">
        <v>38</v>
      </c>
      <c r="B8" s="7" t="s">
        <v>34</v>
      </c>
      <c r="C8" s="7" t="s">
        <v>0</v>
      </c>
      <c r="D8" s="7" t="s">
        <v>39</v>
      </c>
      <c r="E8" s="7" t="s">
        <v>6</v>
      </c>
      <c r="F8" s="7" t="s">
        <v>7</v>
      </c>
      <c r="G8" s="8" t="s">
        <v>32</v>
      </c>
      <c r="H8" s="8" t="s">
        <v>31</v>
      </c>
      <c r="I8" s="7" t="s">
        <v>8</v>
      </c>
    </row>
    <row r="9" spans="1:16" s="12" customFormat="1" ht="18">
      <c r="A9" s="9">
        <v>1</v>
      </c>
      <c r="B9" s="9"/>
      <c r="C9" s="10"/>
      <c r="D9" s="11" t="s">
        <v>29</v>
      </c>
      <c r="E9" s="1"/>
      <c r="F9" s="34"/>
      <c r="G9" s="49" t="s">
        <v>9</v>
      </c>
      <c r="H9" s="50"/>
      <c r="I9" s="29">
        <f>SUM(I10:I10)</f>
        <v>1519.68</v>
      </c>
    </row>
    <row r="10" spans="1:16" ht="90">
      <c r="A10" s="13" t="s">
        <v>1</v>
      </c>
      <c r="B10" s="30" t="s">
        <v>11</v>
      </c>
      <c r="C10" s="13" t="s">
        <v>46</v>
      </c>
      <c r="D10" s="38" t="s">
        <v>93</v>
      </c>
      <c r="E10" s="15" t="s">
        <v>43</v>
      </c>
      <c r="F10" s="35">
        <v>1</v>
      </c>
      <c r="G10" s="16">
        <v>1230.21</v>
      </c>
      <c r="H10" s="16">
        <f t="shared" ref="H10" si="0">IF(C10=0,"",ROUND(G10+G10*$I$6,2))</f>
        <v>1519.68</v>
      </c>
      <c r="I10" s="16">
        <f t="shared" ref="I10" si="1">IF(C10=0,"",ROUND(F10*H10,2))</f>
        <v>1519.68</v>
      </c>
    </row>
    <row r="11" spans="1:16" ht="18.75">
      <c r="A11" s="17"/>
      <c r="B11" s="17"/>
      <c r="C11" s="13"/>
      <c r="D11" s="18"/>
      <c r="E11" s="19"/>
      <c r="F11" s="35"/>
      <c r="G11" s="20"/>
      <c r="H11" s="20"/>
      <c r="I11" s="21"/>
    </row>
    <row r="12" spans="1:16" s="12" customFormat="1" ht="18">
      <c r="A12" s="9" t="s">
        <v>52</v>
      </c>
      <c r="B12" s="9"/>
      <c r="C12" s="10"/>
      <c r="D12" s="11" t="s">
        <v>77</v>
      </c>
      <c r="E12" s="1"/>
      <c r="F12" s="34"/>
      <c r="G12" s="49" t="s">
        <v>9</v>
      </c>
      <c r="H12" s="50"/>
      <c r="I12" s="29">
        <f>SUM(I13:I18)</f>
        <v>3783.0199999999995</v>
      </c>
    </row>
    <row r="13" spans="1:16" ht="72">
      <c r="A13" s="13" t="s">
        <v>53</v>
      </c>
      <c r="B13" s="30" t="s">
        <v>11</v>
      </c>
      <c r="C13" s="13" t="s">
        <v>94</v>
      </c>
      <c r="D13" s="38" t="s">
        <v>111</v>
      </c>
      <c r="E13" s="15" t="s">
        <v>42</v>
      </c>
      <c r="F13" s="35">
        <v>42.08</v>
      </c>
      <c r="G13" s="16">
        <v>22.91</v>
      </c>
      <c r="H13" s="16">
        <f t="shared" ref="H13:H16" si="2">IF(C13=0,"",ROUND(G13+G13*$I$6,2))</f>
        <v>28.3</v>
      </c>
      <c r="I13" s="16">
        <f t="shared" ref="I13:I16" si="3">IF(C13=0,"",ROUND(F13*H13,2))</f>
        <v>1190.8599999999999</v>
      </c>
    </row>
    <row r="14" spans="1:16" ht="54">
      <c r="A14" s="13" t="s">
        <v>54</v>
      </c>
      <c r="B14" s="30" t="s">
        <v>11</v>
      </c>
      <c r="C14" s="13" t="s">
        <v>14</v>
      </c>
      <c r="D14" s="38" t="s">
        <v>95</v>
      </c>
      <c r="E14" s="15" t="s">
        <v>42</v>
      </c>
      <c r="F14" s="35">
        <v>93.48</v>
      </c>
      <c r="G14" s="16">
        <v>10.119999999999999</v>
      </c>
      <c r="H14" s="16">
        <f t="shared" si="2"/>
        <v>12.5</v>
      </c>
      <c r="I14" s="16">
        <f t="shared" si="3"/>
        <v>1168.5</v>
      </c>
    </row>
    <row r="15" spans="1:16" ht="54">
      <c r="A15" s="13" t="s">
        <v>55</v>
      </c>
      <c r="B15" s="30" t="s">
        <v>11</v>
      </c>
      <c r="C15" s="13" t="s">
        <v>15</v>
      </c>
      <c r="D15" s="38" t="s">
        <v>112</v>
      </c>
      <c r="E15" s="15" t="s">
        <v>42</v>
      </c>
      <c r="F15" s="35">
        <v>42.08</v>
      </c>
      <c r="G15" s="16">
        <v>24.68</v>
      </c>
      <c r="H15" s="16">
        <f t="shared" si="2"/>
        <v>30.49</v>
      </c>
      <c r="I15" s="16">
        <f t="shared" si="3"/>
        <v>1283.02</v>
      </c>
    </row>
    <row r="16" spans="1:16" ht="90">
      <c r="A16" s="13" t="s">
        <v>56</v>
      </c>
      <c r="B16" s="30" t="s">
        <v>11</v>
      </c>
      <c r="C16" s="13" t="s">
        <v>96</v>
      </c>
      <c r="D16" s="38" t="s">
        <v>113</v>
      </c>
      <c r="E16" s="15" t="s">
        <v>43</v>
      </c>
      <c r="F16" s="35">
        <v>3</v>
      </c>
      <c r="G16" s="16">
        <v>6.54</v>
      </c>
      <c r="H16" s="16">
        <f t="shared" si="2"/>
        <v>8.08</v>
      </c>
      <c r="I16" s="16">
        <f t="shared" si="3"/>
        <v>24.24</v>
      </c>
    </row>
    <row r="17" spans="1:9" ht="72">
      <c r="A17" s="13" t="s">
        <v>57</v>
      </c>
      <c r="B17" s="30" t="s">
        <v>11</v>
      </c>
      <c r="C17" s="13" t="s">
        <v>109</v>
      </c>
      <c r="D17" s="38" t="s">
        <v>108</v>
      </c>
      <c r="E17" s="15" t="s">
        <v>43</v>
      </c>
      <c r="F17" s="35">
        <v>4</v>
      </c>
      <c r="G17" s="16">
        <v>21.78</v>
      </c>
      <c r="H17" s="16">
        <f t="shared" ref="H17:H18" si="4">IF(C17=0,"",ROUND(G17+G17*$I$6,2))</f>
        <v>26.9</v>
      </c>
      <c r="I17" s="16">
        <f t="shared" ref="I17:I18" si="5">IF(C17=0,"",ROUND(F17*H17,2))</f>
        <v>107.6</v>
      </c>
    </row>
    <row r="18" spans="1:9" ht="54">
      <c r="A18" s="13" t="s">
        <v>58</v>
      </c>
      <c r="B18" s="30" t="s">
        <v>11</v>
      </c>
      <c r="C18" s="13" t="s">
        <v>124</v>
      </c>
      <c r="D18" s="38" t="s">
        <v>123</v>
      </c>
      <c r="E18" s="15" t="s">
        <v>125</v>
      </c>
      <c r="F18" s="35">
        <v>2</v>
      </c>
      <c r="G18" s="16">
        <v>3.56</v>
      </c>
      <c r="H18" s="16">
        <f t="shared" si="4"/>
        <v>4.4000000000000004</v>
      </c>
      <c r="I18" s="16">
        <f t="shared" si="5"/>
        <v>8.8000000000000007</v>
      </c>
    </row>
    <row r="19" spans="1:9" ht="18.75">
      <c r="A19" s="17"/>
      <c r="B19" s="17"/>
      <c r="C19" s="13"/>
      <c r="D19" s="39"/>
      <c r="E19" s="19"/>
      <c r="F19" s="35"/>
      <c r="G19" s="20"/>
      <c r="H19" s="20"/>
      <c r="I19" s="21"/>
    </row>
    <row r="20" spans="1:9" s="12" customFormat="1" ht="18">
      <c r="A20" s="9" t="s">
        <v>59</v>
      </c>
      <c r="B20" s="9"/>
      <c r="C20" s="10"/>
      <c r="D20" s="11" t="s">
        <v>110</v>
      </c>
      <c r="E20" s="1"/>
      <c r="F20" s="34"/>
      <c r="G20" s="49" t="s">
        <v>9</v>
      </c>
      <c r="H20" s="50"/>
      <c r="I20" s="29">
        <f>SUM(I21:I23)</f>
        <v>6336.89</v>
      </c>
    </row>
    <row r="21" spans="1:9" ht="54">
      <c r="A21" s="13" t="s">
        <v>60</v>
      </c>
      <c r="B21" s="30" t="s">
        <v>11</v>
      </c>
      <c r="C21" s="13" t="s">
        <v>25</v>
      </c>
      <c r="D21" s="14" t="s">
        <v>97</v>
      </c>
      <c r="E21" s="15" t="s">
        <v>42</v>
      </c>
      <c r="F21" s="35">
        <v>93.48</v>
      </c>
      <c r="G21" s="16">
        <v>9.48</v>
      </c>
      <c r="H21" s="16">
        <f t="shared" ref="H21:H23" si="6">IF(C21=0,"",ROUND(G21+G21*$I$6,2))</f>
        <v>11.71</v>
      </c>
      <c r="I21" s="16">
        <f t="shared" ref="I21:I23" si="7">IF(C21=0,"",ROUND(F21*H21,2))</f>
        <v>1094.6500000000001</v>
      </c>
    </row>
    <row r="22" spans="1:9" ht="54">
      <c r="A22" s="13" t="s">
        <v>61</v>
      </c>
      <c r="B22" s="30" t="s">
        <v>11</v>
      </c>
      <c r="C22" s="13" t="s">
        <v>26</v>
      </c>
      <c r="D22" s="14" t="s">
        <v>48</v>
      </c>
      <c r="E22" s="15" t="s">
        <v>42</v>
      </c>
      <c r="F22" s="35">
        <v>93.48</v>
      </c>
      <c r="G22" s="16">
        <v>36.29</v>
      </c>
      <c r="H22" s="16">
        <f t="shared" si="6"/>
        <v>44.83</v>
      </c>
      <c r="I22" s="16">
        <f t="shared" si="7"/>
        <v>4190.71</v>
      </c>
    </row>
    <row r="23" spans="1:9" ht="72">
      <c r="A23" s="13" t="s">
        <v>62</v>
      </c>
      <c r="B23" s="30" t="s">
        <v>11</v>
      </c>
      <c r="C23" s="13" t="s">
        <v>27</v>
      </c>
      <c r="D23" s="38" t="s">
        <v>28</v>
      </c>
      <c r="E23" s="15" t="s">
        <v>42</v>
      </c>
      <c r="F23" s="35">
        <v>12.45</v>
      </c>
      <c r="G23" s="16">
        <v>68.37</v>
      </c>
      <c r="H23" s="16">
        <f t="shared" si="6"/>
        <v>84.46</v>
      </c>
      <c r="I23" s="16">
        <f t="shared" si="7"/>
        <v>1051.53</v>
      </c>
    </row>
    <row r="24" spans="1:9" ht="18.75">
      <c r="A24" s="17"/>
      <c r="B24" s="17"/>
      <c r="C24" s="13"/>
      <c r="D24" s="18"/>
      <c r="E24" s="19"/>
      <c r="F24" s="35"/>
      <c r="G24" s="20"/>
      <c r="H24" s="20"/>
      <c r="I24" s="21"/>
    </row>
    <row r="25" spans="1:9" s="12" customFormat="1" ht="18">
      <c r="A25" s="9" t="s">
        <v>63</v>
      </c>
      <c r="B25" s="9"/>
      <c r="C25" s="10"/>
      <c r="D25" s="11" t="s">
        <v>44</v>
      </c>
      <c r="E25" s="1"/>
      <c r="F25" s="34"/>
      <c r="G25" s="49" t="s">
        <v>9</v>
      </c>
      <c r="H25" s="50"/>
      <c r="I25" s="29">
        <f>SUM(I26:I31)</f>
        <v>2514.2999999999997</v>
      </c>
    </row>
    <row r="26" spans="1:9" ht="54">
      <c r="A26" s="13" t="s">
        <v>138</v>
      </c>
      <c r="B26" s="30" t="s">
        <v>11</v>
      </c>
      <c r="C26" s="13" t="s">
        <v>98</v>
      </c>
      <c r="D26" s="38" t="s">
        <v>126</v>
      </c>
      <c r="E26" s="15" t="s">
        <v>43</v>
      </c>
      <c r="F26" s="35">
        <v>4</v>
      </c>
      <c r="G26" s="16">
        <v>218.89</v>
      </c>
      <c r="H26" s="16">
        <f t="shared" ref="H26:H30" si="8">IF(C26=0,"",ROUND(G26+G26*$I$6,2))</f>
        <v>270.39</v>
      </c>
      <c r="I26" s="16">
        <f t="shared" ref="I26:I30" si="9">IF(C26=0,"",ROUND(F26*H26,2))</f>
        <v>1081.56</v>
      </c>
    </row>
    <row r="27" spans="1:9" ht="72">
      <c r="A27" s="13" t="s">
        <v>64</v>
      </c>
      <c r="B27" s="30" t="s">
        <v>11</v>
      </c>
      <c r="C27" s="13" t="s">
        <v>100</v>
      </c>
      <c r="D27" s="38" t="s">
        <v>99</v>
      </c>
      <c r="E27" s="15" t="s">
        <v>43</v>
      </c>
      <c r="F27" s="35">
        <v>2</v>
      </c>
      <c r="G27" s="16">
        <v>167.2</v>
      </c>
      <c r="H27" s="16">
        <f t="shared" si="8"/>
        <v>206.54</v>
      </c>
      <c r="I27" s="16">
        <f t="shared" si="9"/>
        <v>413.08</v>
      </c>
    </row>
    <row r="28" spans="1:9" ht="54">
      <c r="A28" s="13" t="s">
        <v>65</v>
      </c>
      <c r="B28" s="30" t="s">
        <v>11</v>
      </c>
      <c r="C28" s="13" t="s">
        <v>102</v>
      </c>
      <c r="D28" s="38" t="s">
        <v>101</v>
      </c>
      <c r="E28" s="15" t="s">
        <v>43</v>
      </c>
      <c r="F28" s="35">
        <v>2</v>
      </c>
      <c r="G28" s="16">
        <v>180.84</v>
      </c>
      <c r="H28" s="16">
        <f t="shared" si="8"/>
        <v>223.39</v>
      </c>
      <c r="I28" s="16">
        <f t="shared" si="9"/>
        <v>446.78</v>
      </c>
    </row>
    <row r="29" spans="1:9" ht="36">
      <c r="A29" s="13" t="s">
        <v>66</v>
      </c>
      <c r="B29" s="30" t="s">
        <v>11</v>
      </c>
      <c r="C29" s="13" t="s">
        <v>128</v>
      </c>
      <c r="D29" s="38" t="s">
        <v>127</v>
      </c>
      <c r="E29" s="15" t="s">
        <v>43</v>
      </c>
      <c r="F29" s="35">
        <v>1</v>
      </c>
      <c r="G29" s="16">
        <v>255.5</v>
      </c>
      <c r="H29" s="16">
        <f t="shared" si="8"/>
        <v>315.62</v>
      </c>
      <c r="I29" s="16">
        <f t="shared" si="9"/>
        <v>315.62</v>
      </c>
    </row>
    <row r="30" spans="1:9" ht="36">
      <c r="A30" s="13" t="s">
        <v>67</v>
      </c>
      <c r="B30" s="30" t="s">
        <v>36</v>
      </c>
      <c r="C30" s="13">
        <v>86883</v>
      </c>
      <c r="D30" s="38" t="s">
        <v>114</v>
      </c>
      <c r="E30" s="15" t="s">
        <v>43</v>
      </c>
      <c r="F30" s="35">
        <v>1</v>
      </c>
      <c r="G30" s="16">
        <v>12.69</v>
      </c>
      <c r="H30" s="16">
        <f t="shared" si="8"/>
        <v>15.68</v>
      </c>
      <c r="I30" s="16">
        <f t="shared" si="9"/>
        <v>15.68</v>
      </c>
    </row>
    <row r="31" spans="1:9" ht="36">
      <c r="A31" s="13" t="s">
        <v>68</v>
      </c>
      <c r="B31" s="30" t="s">
        <v>11</v>
      </c>
      <c r="C31" s="13" t="s">
        <v>130</v>
      </c>
      <c r="D31" s="38" t="s">
        <v>129</v>
      </c>
      <c r="E31" s="15" t="s">
        <v>43</v>
      </c>
      <c r="F31" s="35">
        <v>1</v>
      </c>
      <c r="G31" s="16">
        <v>195.56</v>
      </c>
      <c r="H31" s="16">
        <f t="shared" ref="H31" si="10">IF(C31=0,"",ROUND(G31+G31*$I$6,2))</f>
        <v>241.58</v>
      </c>
      <c r="I31" s="16">
        <f t="shared" ref="I31" si="11">IF(C31=0,"",ROUND(F31*H31,2))</f>
        <v>241.58</v>
      </c>
    </row>
    <row r="32" spans="1:9" ht="18.75">
      <c r="A32" s="17"/>
      <c r="B32" s="17"/>
      <c r="C32" s="13"/>
      <c r="D32" s="18"/>
      <c r="E32" s="19"/>
      <c r="F32" s="35"/>
      <c r="G32" s="20"/>
      <c r="H32" s="20"/>
      <c r="I32" s="21"/>
    </row>
    <row r="33" spans="1:9" s="12" customFormat="1" ht="18">
      <c r="A33" s="9" t="s">
        <v>69</v>
      </c>
      <c r="B33" s="9"/>
      <c r="C33" s="10"/>
      <c r="D33" s="11" t="s">
        <v>33</v>
      </c>
      <c r="E33" s="1"/>
      <c r="F33" s="34"/>
      <c r="G33" s="49" t="s">
        <v>9</v>
      </c>
      <c r="H33" s="50"/>
      <c r="I33" s="29">
        <f>SUM(I34:I34)</f>
        <v>1637.8</v>
      </c>
    </row>
    <row r="34" spans="1:9" ht="155.25" customHeight="1">
      <c r="A34" s="13" t="s">
        <v>70</v>
      </c>
      <c r="B34" s="30" t="s">
        <v>11</v>
      </c>
      <c r="C34" s="13" t="s">
        <v>89</v>
      </c>
      <c r="D34" s="38" t="s">
        <v>115</v>
      </c>
      <c r="E34" s="15" t="s">
        <v>43</v>
      </c>
      <c r="F34" s="35">
        <v>5</v>
      </c>
      <c r="G34" s="16">
        <v>265.17</v>
      </c>
      <c r="H34" s="16">
        <f t="shared" ref="H34" si="12">IF(C34=0,"",ROUND(G34+G34*$I$6,2))</f>
        <v>327.56</v>
      </c>
      <c r="I34" s="16">
        <f t="shared" ref="I34" si="13">IF(C34=0,"",ROUND(F34*H34,2))</f>
        <v>1637.8</v>
      </c>
    </row>
    <row r="35" spans="1:9" ht="18.75">
      <c r="A35" s="17"/>
      <c r="B35" s="17"/>
      <c r="C35" s="13"/>
      <c r="D35" s="18"/>
      <c r="E35" s="19"/>
      <c r="F35" s="35"/>
      <c r="G35" s="20"/>
      <c r="H35" s="20"/>
      <c r="I35" s="21"/>
    </row>
    <row r="36" spans="1:9" s="12" customFormat="1" ht="18">
      <c r="A36" s="9" t="s">
        <v>71</v>
      </c>
      <c r="B36" s="9"/>
      <c r="C36" s="10"/>
      <c r="D36" s="11" t="s">
        <v>78</v>
      </c>
      <c r="E36" s="1"/>
      <c r="F36" s="34"/>
      <c r="G36" s="49" t="s">
        <v>9</v>
      </c>
      <c r="H36" s="50"/>
      <c r="I36" s="29">
        <f>SUM(I37:I38)</f>
        <v>13023.76</v>
      </c>
    </row>
    <row r="37" spans="1:9" ht="36">
      <c r="A37" s="13" t="s">
        <v>72</v>
      </c>
      <c r="B37" s="30" t="s">
        <v>11</v>
      </c>
      <c r="C37" s="13" t="s">
        <v>13</v>
      </c>
      <c r="D37" s="38" t="s">
        <v>49</v>
      </c>
      <c r="E37" s="15" t="s">
        <v>42</v>
      </c>
      <c r="F37" s="35">
        <v>42.08</v>
      </c>
      <c r="G37" s="16">
        <v>134.96</v>
      </c>
      <c r="H37" s="16">
        <f t="shared" ref="H37:H38" si="14">IF(C37=0,"",ROUND(G37+G37*$I$6,2))</f>
        <v>166.72</v>
      </c>
      <c r="I37" s="16">
        <f t="shared" ref="I37:I38" si="15">IF(C37=0,"",ROUND(F37*H37,2))</f>
        <v>7015.58</v>
      </c>
    </row>
    <row r="38" spans="1:9" ht="51.75" customHeight="1">
      <c r="A38" s="13" t="s">
        <v>73</v>
      </c>
      <c r="B38" s="30" t="s">
        <v>11</v>
      </c>
      <c r="C38" s="13" t="s">
        <v>117</v>
      </c>
      <c r="D38" s="38" t="s">
        <v>116</v>
      </c>
      <c r="E38" s="15" t="s">
        <v>42</v>
      </c>
      <c r="F38" s="35">
        <v>42.08</v>
      </c>
      <c r="G38" s="16">
        <v>115.58</v>
      </c>
      <c r="H38" s="16">
        <f t="shared" si="14"/>
        <v>142.78</v>
      </c>
      <c r="I38" s="16">
        <f t="shared" si="15"/>
        <v>6008.18</v>
      </c>
    </row>
    <row r="39" spans="1:9" ht="18.75">
      <c r="A39" s="43"/>
      <c r="B39" s="43"/>
      <c r="C39" s="44"/>
      <c r="D39" s="39"/>
      <c r="E39" s="45"/>
      <c r="F39" s="46"/>
      <c r="G39" s="47"/>
      <c r="H39" s="48"/>
      <c r="I39" s="21"/>
    </row>
    <row r="40" spans="1:9" s="12" customFormat="1" ht="18">
      <c r="A40" s="9" t="s">
        <v>74</v>
      </c>
      <c r="B40" s="9"/>
      <c r="C40" s="10"/>
      <c r="D40" s="11" t="s">
        <v>84</v>
      </c>
      <c r="E40" s="1"/>
      <c r="F40" s="34"/>
      <c r="G40" s="49" t="s">
        <v>9</v>
      </c>
      <c r="H40" s="50"/>
      <c r="I40" s="29">
        <f>SUM(I41:I47)</f>
        <v>3251.9199999999996</v>
      </c>
    </row>
    <row r="41" spans="1:9" ht="18">
      <c r="A41" s="13" t="s">
        <v>75</v>
      </c>
      <c r="B41" s="30" t="s">
        <v>11</v>
      </c>
      <c r="C41" s="13" t="s">
        <v>91</v>
      </c>
      <c r="D41" s="38" t="s">
        <v>90</v>
      </c>
      <c r="E41" s="15" t="s">
        <v>42</v>
      </c>
      <c r="F41" s="35">
        <v>33.24</v>
      </c>
      <c r="G41" s="16">
        <v>5.28</v>
      </c>
      <c r="H41" s="16">
        <f t="shared" ref="H41" si="16">IF(C41=0,"",ROUND(G41+G41*$I$6,2))</f>
        <v>6.52</v>
      </c>
      <c r="I41" s="16">
        <f t="shared" ref="I41" si="17">IF(C41=0,"",ROUND(F41*H41,2))</f>
        <v>216.72</v>
      </c>
    </row>
    <row r="42" spans="1:9" ht="36">
      <c r="A42" s="13" t="s">
        <v>103</v>
      </c>
      <c r="B42" s="30" t="s">
        <v>11</v>
      </c>
      <c r="C42" s="13" t="s">
        <v>22</v>
      </c>
      <c r="D42" s="38" t="s">
        <v>118</v>
      </c>
      <c r="E42" s="15" t="s">
        <v>42</v>
      </c>
      <c r="F42" s="35">
        <v>33.24</v>
      </c>
      <c r="G42" s="16">
        <v>39.75</v>
      </c>
      <c r="H42" s="16">
        <f t="shared" ref="H42:H47" si="18">IF(C42=0,"",ROUND(G42+G42*$I$6,2))</f>
        <v>49.1</v>
      </c>
      <c r="I42" s="16">
        <f t="shared" ref="I42:I47" si="19">IF(C42=0,"",ROUND(F42*H42,2))</f>
        <v>1632.08</v>
      </c>
    </row>
    <row r="43" spans="1:9" ht="18">
      <c r="A43" s="13" t="s">
        <v>104</v>
      </c>
      <c r="B43" s="30" t="s">
        <v>11</v>
      </c>
      <c r="C43" s="13" t="s">
        <v>18</v>
      </c>
      <c r="D43" s="38" t="s">
        <v>19</v>
      </c>
      <c r="E43" s="15" t="s">
        <v>42</v>
      </c>
      <c r="F43" s="35">
        <v>28.71</v>
      </c>
      <c r="G43" s="16">
        <v>4.68</v>
      </c>
      <c r="H43" s="16">
        <f t="shared" si="18"/>
        <v>5.78</v>
      </c>
      <c r="I43" s="16">
        <f t="shared" si="19"/>
        <v>165.94</v>
      </c>
    </row>
    <row r="44" spans="1:9" ht="36">
      <c r="A44" s="13" t="s">
        <v>105</v>
      </c>
      <c r="B44" s="30" t="s">
        <v>11</v>
      </c>
      <c r="C44" s="13" t="s">
        <v>47</v>
      </c>
      <c r="D44" s="38" t="s">
        <v>119</v>
      </c>
      <c r="E44" s="15" t="s">
        <v>42</v>
      </c>
      <c r="F44" s="35">
        <v>28.71</v>
      </c>
      <c r="G44" s="16">
        <v>22.22</v>
      </c>
      <c r="H44" s="16">
        <f t="shared" si="18"/>
        <v>27.45</v>
      </c>
      <c r="I44" s="16">
        <f t="shared" si="19"/>
        <v>788.09</v>
      </c>
    </row>
    <row r="45" spans="1:9" ht="36">
      <c r="A45" s="13" t="s">
        <v>106</v>
      </c>
      <c r="B45" s="30" t="s">
        <v>40</v>
      </c>
      <c r="C45" s="13" t="s">
        <v>41</v>
      </c>
      <c r="D45" s="38" t="s">
        <v>131</v>
      </c>
      <c r="E45" s="15" t="s">
        <v>43</v>
      </c>
      <c r="F45" s="35">
        <v>2</v>
      </c>
      <c r="G45" s="16">
        <v>60.76</v>
      </c>
      <c r="H45" s="16">
        <f t="shared" si="18"/>
        <v>75.06</v>
      </c>
      <c r="I45" s="16">
        <f t="shared" si="19"/>
        <v>150.12</v>
      </c>
    </row>
    <row r="46" spans="1:9" ht="54">
      <c r="A46" s="13" t="s">
        <v>107</v>
      </c>
      <c r="B46" s="30" t="s">
        <v>36</v>
      </c>
      <c r="C46" s="13">
        <v>91304</v>
      </c>
      <c r="D46" s="38" t="s">
        <v>45</v>
      </c>
      <c r="E46" s="15" t="s">
        <v>43</v>
      </c>
      <c r="F46" s="35">
        <v>1</v>
      </c>
      <c r="G46" s="16">
        <v>105.21</v>
      </c>
      <c r="H46" s="16">
        <f t="shared" si="18"/>
        <v>129.97</v>
      </c>
      <c r="I46" s="16">
        <f t="shared" si="19"/>
        <v>129.97</v>
      </c>
    </row>
    <row r="47" spans="1:9" ht="54">
      <c r="A47" s="13" t="s">
        <v>141</v>
      </c>
      <c r="B47" s="30" t="s">
        <v>11</v>
      </c>
      <c r="C47" s="13" t="s">
        <v>132</v>
      </c>
      <c r="D47" s="38" t="s">
        <v>133</v>
      </c>
      <c r="E47" s="15" t="s">
        <v>43</v>
      </c>
      <c r="F47" s="35">
        <v>4</v>
      </c>
      <c r="G47" s="16">
        <v>34.200000000000003</v>
      </c>
      <c r="H47" s="16">
        <f t="shared" si="18"/>
        <v>42.25</v>
      </c>
      <c r="I47" s="16">
        <f t="shared" si="19"/>
        <v>169</v>
      </c>
    </row>
    <row r="48" spans="1:9" ht="18.75">
      <c r="A48" s="17"/>
      <c r="B48" s="17"/>
      <c r="C48" s="13"/>
      <c r="D48" s="18"/>
      <c r="E48" s="19"/>
      <c r="F48" s="35"/>
      <c r="G48" s="20"/>
      <c r="H48" s="20"/>
      <c r="I48" s="21"/>
    </row>
    <row r="49" spans="1:9" s="12" customFormat="1" ht="18">
      <c r="A49" s="9" t="s">
        <v>79</v>
      </c>
      <c r="B49" s="9"/>
      <c r="C49" s="10"/>
      <c r="D49" s="11" t="s">
        <v>85</v>
      </c>
      <c r="E49" s="1"/>
      <c r="F49" s="34"/>
      <c r="G49" s="49" t="s">
        <v>9</v>
      </c>
      <c r="H49" s="50"/>
      <c r="I49" s="29">
        <f>SUM(I50:I52)</f>
        <v>6752.63</v>
      </c>
    </row>
    <row r="50" spans="1:9" ht="18">
      <c r="A50" s="13" t="s">
        <v>80</v>
      </c>
      <c r="B50" s="30" t="s">
        <v>11</v>
      </c>
      <c r="C50" s="13" t="s">
        <v>16</v>
      </c>
      <c r="D50" s="14" t="s">
        <v>17</v>
      </c>
      <c r="E50" s="15" t="s">
        <v>42</v>
      </c>
      <c r="F50" s="35">
        <v>181.72</v>
      </c>
      <c r="G50" s="16">
        <v>3.09</v>
      </c>
      <c r="H50" s="16">
        <f t="shared" ref="H50:H52" si="20">IF(C50=0,"",ROUND(G50+G50*$I$6,2))</f>
        <v>3.82</v>
      </c>
      <c r="I50" s="16">
        <f t="shared" ref="I50:I52" si="21">IF(C50=0,"",ROUND(F50*H50,2))</f>
        <v>694.17</v>
      </c>
    </row>
    <row r="51" spans="1:9" ht="36">
      <c r="A51" s="13" t="s">
        <v>81</v>
      </c>
      <c r="B51" s="30" t="s">
        <v>11</v>
      </c>
      <c r="C51" s="13" t="s">
        <v>20</v>
      </c>
      <c r="D51" s="14" t="s">
        <v>21</v>
      </c>
      <c r="E51" s="15" t="s">
        <v>42</v>
      </c>
      <c r="F51" s="35">
        <v>205.93</v>
      </c>
      <c r="G51" s="16">
        <v>16.77</v>
      </c>
      <c r="H51" s="16">
        <f t="shared" si="20"/>
        <v>20.72</v>
      </c>
      <c r="I51" s="16">
        <f t="shared" si="21"/>
        <v>4266.87</v>
      </c>
    </row>
    <row r="52" spans="1:9" ht="36">
      <c r="A52" s="13" t="s">
        <v>120</v>
      </c>
      <c r="B52" s="30" t="s">
        <v>11</v>
      </c>
      <c r="C52" s="13" t="s">
        <v>23</v>
      </c>
      <c r="D52" s="14" t="s">
        <v>24</v>
      </c>
      <c r="E52" s="15" t="s">
        <v>42</v>
      </c>
      <c r="F52" s="35">
        <v>205.93</v>
      </c>
      <c r="G52" s="16">
        <v>7.04</v>
      </c>
      <c r="H52" s="16">
        <f t="shared" si="20"/>
        <v>8.6999999999999993</v>
      </c>
      <c r="I52" s="16">
        <f t="shared" si="21"/>
        <v>1791.59</v>
      </c>
    </row>
    <row r="53" spans="1:9" ht="18.75">
      <c r="A53" s="17"/>
      <c r="B53" s="17"/>
      <c r="C53" s="13"/>
      <c r="D53" s="18"/>
      <c r="E53" s="19"/>
      <c r="F53" s="35"/>
      <c r="G53" s="20"/>
      <c r="H53" s="20"/>
      <c r="I53" s="21"/>
    </row>
    <row r="54" spans="1:9" s="12" customFormat="1" ht="18">
      <c r="A54" s="9" t="s">
        <v>82</v>
      </c>
      <c r="B54" s="9"/>
      <c r="C54" s="10"/>
      <c r="D54" s="11" t="s">
        <v>121</v>
      </c>
      <c r="E54" s="1"/>
      <c r="F54" s="34"/>
      <c r="G54" s="49" t="s">
        <v>9</v>
      </c>
      <c r="H54" s="50"/>
      <c r="I54" s="29">
        <f>SUM(I55:I55)</f>
        <v>182.26</v>
      </c>
    </row>
    <row r="55" spans="1:9" ht="36">
      <c r="A55" s="17" t="s">
        <v>83</v>
      </c>
      <c r="B55" s="30" t="s">
        <v>11</v>
      </c>
      <c r="C55" s="13" t="s">
        <v>134</v>
      </c>
      <c r="D55" s="40" t="s">
        <v>135</v>
      </c>
      <c r="E55" s="15" t="s">
        <v>42</v>
      </c>
      <c r="F55" s="35">
        <v>0.38</v>
      </c>
      <c r="G55" s="41">
        <v>388.26</v>
      </c>
      <c r="H55" s="16">
        <f t="shared" ref="H55" si="22">IF(C55=0,"",ROUND(G55+G55*$I$6,2))</f>
        <v>479.62</v>
      </c>
      <c r="I55" s="16">
        <f t="shared" ref="I55" si="23">IF(C55=0,"",ROUND(F55*H55,2))</f>
        <v>182.26</v>
      </c>
    </row>
    <row r="56" spans="1:9" ht="18.75">
      <c r="A56" s="17"/>
      <c r="B56" s="17"/>
      <c r="C56" s="13"/>
      <c r="D56" s="18"/>
      <c r="E56" s="19"/>
      <c r="F56" s="35"/>
      <c r="G56" s="20"/>
      <c r="H56" s="20"/>
      <c r="I56" s="21"/>
    </row>
    <row r="57" spans="1:9" ht="18.75">
      <c r="A57" s="17"/>
      <c r="B57" s="30"/>
      <c r="C57" s="13"/>
      <c r="D57" s="42"/>
      <c r="E57" s="15"/>
      <c r="F57" s="35"/>
      <c r="G57" s="16"/>
      <c r="H57" s="16"/>
      <c r="I57" s="16"/>
    </row>
    <row r="58" spans="1:9" ht="23.25">
      <c r="A58" s="22"/>
      <c r="B58" s="22"/>
      <c r="C58" s="23"/>
      <c r="D58" s="24" t="s">
        <v>10</v>
      </c>
      <c r="E58" s="25"/>
      <c r="F58" s="36"/>
      <c r="G58" s="26"/>
      <c r="H58" s="26"/>
      <c r="I58" s="26">
        <f>I9+I12+I20+I25+I33+I36+I40+I49+I54</f>
        <v>39002.259999999995</v>
      </c>
    </row>
    <row r="61" spans="1:9" ht="18">
      <c r="D61" s="31"/>
    </row>
    <row r="62" spans="1:9" ht="18">
      <c r="D62" s="32" t="s">
        <v>92</v>
      </c>
      <c r="G62" s="27"/>
    </row>
    <row r="63" spans="1:9" ht="18">
      <c r="D63" s="32" t="s">
        <v>51</v>
      </c>
    </row>
    <row r="64" spans="1:9" ht="18">
      <c r="D64" s="32" t="s">
        <v>87</v>
      </c>
    </row>
    <row r="66" spans="7:7">
      <c r="G66" s="27"/>
    </row>
  </sheetData>
  <mergeCells count="21">
    <mergeCell ref="A5:E5"/>
    <mergeCell ref="F5:F7"/>
    <mergeCell ref="G5:G7"/>
    <mergeCell ref="A6:E6"/>
    <mergeCell ref="H6:H7"/>
    <mergeCell ref="G49:H49"/>
    <mergeCell ref="G54:H54"/>
    <mergeCell ref="A1:I1"/>
    <mergeCell ref="A2:F2"/>
    <mergeCell ref="G2:I2"/>
    <mergeCell ref="A4:E4"/>
    <mergeCell ref="F4:I4"/>
    <mergeCell ref="I6:I7"/>
    <mergeCell ref="A7:E7"/>
    <mergeCell ref="G9:H9"/>
    <mergeCell ref="G12:H12"/>
    <mergeCell ref="G20:H20"/>
    <mergeCell ref="G25:H25"/>
    <mergeCell ref="G33:H33"/>
    <mergeCell ref="G36:H36"/>
    <mergeCell ref="G40:H40"/>
  </mergeCells>
  <phoneticPr fontId="16" type="noConversion"/>
  <dataValidations count="1">
    <dataValidation type="list" allowBlank="1" showInputMessage="1" showErrorMessage="1" sqref="B50:B52 B10 B57 B34 B21:B23 B55 B37:B38 B41:B47 B13:B18 B26:B31">
      <formula1>$P$2:$P$5</formula1>
    </dataValidation>
  </dataValidations>
  <pageMargins left="0.51181102362204722" right="0.51181102362204722" top="0.78740157480314965" bottom="0.78740157480314965" header="0.31496062992125984" footer="0.31496062992125984"/>
  <pageSetup paperSize="9" scale="54" orientation="landscape" r:id="rId1"/>
  <headerFooter>
    <oddFooter>Página &amp;P de &amp;N</oddFooter>
  </headerFooter>
  <legacyDrawing r:id="rId2"/>
  <oleObjects>
    <oleObject shapeId="512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COMPLETO</vt:lpstr>
      <vt:lpstr>'ORÇAMENTO COMPLETO'!Area_de_impressao</vt:lpstr>
      <vt:lpstr>'ORÇAMENTO COMPLETO'!Titulos_de_impressao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Vivêncio Sathler</dc:creator>
  <cp:lastModifiedBy>Licitação 2</cp:lastModifiedBy>
  <cp:lastPrinted>2025-01-28T11:57:05Z</cp:lastPrinted>
  <dcterms:created xsi:type="dcterms:W3CDTF">2017-08-15T18:29:29Z</dcterms:created>
  <dcterms:modified xsi:type="dcterms:W3CDTF">2025-08-20T13:13:07Z</dcterms:modified>
</cp:coreProperties>
</file>